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ggy\Documents\DDACTS1\DDACTS Articles and references\Analytical Tools\"/>
    </mc:Choice>
  </mc:AlternateContent>
  <bookViews>
    <workbookView xWindow="0" yWindow="0" windowWidth="19200" windowHeight="6348" tabRatio="1000"/>
  </bookViews>
  <sheets>
    <sheet name="1" sheetId="1" r:id="rId1"/>
    <sheet name="2" sheetId="35" r:id="rId2"/>
    <sheet name="3" sheetId="37" r:id="rId3"/>
    <sheet name="4" sheetId="38" r:id="rId4"/>
    <sheet name="5" sheetId="39" r:id="rId5"/>
    <sheet name="6" sheetId="40" r:id="rId6"/>
    <sheet name="7" sheetId="41" r:id="rId7"/>
    <sheet name="8" sheetId="42" r:id="rId8"/>
    <sheet name="9" sheetId="43" r:id="rId9"/>
    <sheet name="10" sheetId="44" r:id="rId10"/>
    <sheet name="11" sheetId="45" r:id="rId11"/>
    <sheet name="12" sheetId="46" r:id="rId12"/>
    <sheet name="13" sheetId="47" r:id="rId13"/>
    <sheet name="14" sheetId="48" r:id="rId14"/>
    <sheet name="15" sheetId="49" r:id="rId15"/>
    <sheet name="16" sheetId="50" r:id="rId16"/>
    <sheet name="17" sheetId="51" r:id="rId17"/>
    <sheet name="18" sheetId="52" r:id="rId18"/>
    <sheet name="19" sheetId="53" r:id="rId19"/>
    <sheet name="20" sheetId="54" r:id="rId20"/>
    <sheet name="21" sheetId="55" r:id="rId21"/>
    <sheet name="22" sheetId="56" r:id="rId22"/>
    <sheet name="23" sheetId="57" r:id="rId23"/>
    <sheet name="24" sheetId="58" r:id="rId24"/>
    <sheet name="25" sheetId="59" r:id="rId25"/>
    <sheet name="26" sheetId="60" r:id="rId26"/>
    <sheet name="27" sheetId="61" r:id="rId27"/>
    <sheet name="28" sheetId="62" r:id="rId28"/>
    <sheet name="29" sheetId="63" r:id="rId29"/>
    <sheet name="30" sheetId="64" r:id="rId30"/>
    <sheet name="31" sheetId="65" r:id="rId31"/>
    <sheet name="Monthly" sheetId="34" r:id="rId32"/>
  </sheets>
  <definedNames>
    <definedName name="DISP" localSheetId="9">'10'!$AX$11:$AX$18</definedName>
    <definedName name="DISP" localSheetId="11">'12'!$AX$11:$AX$18</definedName>
    <definedName name="DISP" localSheetId="13">'14'!$AX$11:$AX$18</definedName>
    <definedName name="DISP" localSheetId="15">'16'!$AX$11:$AX$18</definedName>
    <definedName name="DISP" localSheetId="17">'18'!$AX$11:$AX$18</definedName>
    <definedName name="DISP" localSheetId="1">'2'!$AX$11:$AX$18</definedName>
    <definedName name="DISP" localSheetId="19">'20'!$AX$11:$AX$18</definedName>
    <definedName name="DISP" localSheetId="21">'22'!$AX$11:$AX$18</definedName>
    <definedName name="DISP" localSheetId="23">'24'!$AX$11:$AX$18</definedName>
    <definedName name="DISP" localSheetId="25">'26'!$AX$11:$AX$18</definedName>
    <definedName name="DISP" localSheetId="27">'28'!$AX$11:$AX$18</definedName>
    <definedName name="DISP" localSheetId="29">'30'!$AX$11:$AX$18</definedName>
    <definedName name="DISP" localSheetId="3">'4'!$AX$11:$AX$18</definedName>
    <definedName name="DISP" localSheetId="5">'6'!$AX$11:$AX$18</definedName>
    <definedName name="DISP" localSheetId="7">'8'!$AX$11:$AX$18</definedName>
    <definedName name="DISP">'1'!$AX$11:$AX$18</definedName>
    <definedName name="DISPO" localSheetId="9">'10'!$AX$11:$AX$17</definedName>
    <definedName name="DISPO" localSheetId="11">'12'!$AX$11:$AX$17</definedName>
    <definedName name="DISPO" localSheetId="13">'14'!$AX$11:$AX$17</definedName>
    <definedName name="DISPO" localSheetId="15">'16'!$AX$11:$AX$17</definedName>
    <definedName name="DISPO" localSheetId="17">'18'!$AX$11:$AX$17</definedName>
    <definedName name="DISPO" localSheetId="1">'2'!$AX$11:$AX$17</definedName>
    <definedName name="DISPO" localSheetId="19">'20'!$AX$11:$AX$17</definedName>
    <definedName name="DISPO" localSheetId="21">'22'!$AX$11:$AX$17</definedName>
    <definedName name="DISPO" localSheetId="23">'24'!$AX$11:$AX$17</definedName>
    <definedName name="DISPO" localSheetId="25">'26'!$AX$11:$AX$17</definedName>
    <definedName name="DISPO" localSheetId="27">'28'!$AX$11:$AX$17</definedName>
    <definedName name="DISPO" localSheetId="29">'30'!$AX$11:$AX$17</definedName>
    <definedName name="DISPO" localSheetId="3">'4'!$AX$11:$AX$17</definedName>
    <definedName name="DISPO" localSheetId="5">'6'!$AX$11:$AX$17</definedName>
    <definedName name="DISPO" localSheetId="7">'8'!$AX$11:$AX$17</definedName>
    <definedName name="DISPO">'1'!$AX$11:$AX$17</definedName>
    <definedName name="DZ" localSheetId="9">'10'!$AV$11</definedName>
    <definedName name="DZ" localSheetId="11">'12'!$AV$11</definedName>
    <definedName name="DZ" localSheetId="13">'14'!$AV$11</definedName>
    <definedName name="DZ" localSheetId="15">'16'!$AV$11</definedName>
    <definedName name="DZ" localSheetId="17">'18'!$AV$11</definedName>
    <definedName name="DZ" localSheetId="1">'2'!$AV$11</definedName>
    <definedName name="DZ" localSheetId="19">'20'!$AV$11</definedName>
    <definedName name="DZ" localSheetId="21">'22'!$AV$11</definedName>
    <definedName name="DZ" localSheetId="23">'24'!$AV$11</definedName>
    <definedName name="DZ" localSheetId="25">'26'!$AV$11</definedName>
    <definedName name="DZ" localSheetId="27">'28'!$AV$11</definedName>
    <definedName name="DZ" localSheetId="29">'30'!$AV$11</definedName>
    <definedName name="DZ" localSheetId="3">'4'!$AV$11</definedName>
    <definedName name="DZ" localSheetId="5">'6'!$AV$11</definedName>
    <definedName name="DZ" localSheetId="7">'8'!$AV$11</definedName>
    <definedName name="DZ">'1'!$AV$11</definedName>
    <definedName name="_xlnm.Print_Area" localSheetId="0">'1'!$A$1:$N$56</definedName>
    <definedName name="_xlnm.Print_Area" localSheetId="9">'10'!$A$1:$N$56</definedName>
    <definedName name="_xlnm.Print_Area" localSheetId="10">'11'!$A$1:$N$56</definedName>
    <definedName name="_xlnm.Print_Area" localSheetId="11">'12'!$A$1:$N$56</definedName>
    <definedName name="_xlnm.Print_Area" localSheetId="12">'13'!$A$1:$N$56</definedName>
    <definedName name="_xlnm.Print_Area" localSheetId="13">'14'!$A$1:$N$56</definedName>
    <definedName name="_xlnm.Print_Area" localSheetId="14">'15'!$A$1:$N$56</definedName>
    <definedName name="_xlnm.Print_Area" localSheetId="15">'16'!$A$1:$N$56</definedName>
    <definedName name="_xlnm.Print_Area" localSheetId="16">'17'!$A$1:$N$56</definedName>
    <definedName name="_xlnm.Print_Area" localSheetId="17">'18'!$A$1:$N$56</definedName>
    <definedName name="_xlnm.Print_Area" localSheetId="18">'19'!$A$1:$N$56</definedName>
    <definedName name="_xlnm.Print_Area" localSheetId="1">'2'!$A$1:$N$56</definedName>
    <definedName name="_xlnm.Print_Area" localSheetId="19">'20'!$A$1:$N$56</definedName>
    <definedName name="_xlnm.Print_Area" localSheetId="20">'21'!$A$1:$N$56</definedName>
    <definedName name="_xlnm.Print_Area" localSheetId="21">'22'!$A$1:$N$56</definedName>
    <definedName name="_xlnm.Print_Area" localSheetId="22">'23'!$A$1:$N$56</definedName>
    <definedName name="_xlnm.Print_Area" localSheetId="23">'24'!$A$1:$N$56</definedName>
    <definedName name="_xlnm.Print_Area" localSheetId="24">'25'!$A$1:$N$56</definedName>
    <definedName name="_xlnm.Print_Area" localSheetId="25">'26'!$A$1:$N$56</definedName>
    <definedName name="_xlnm.Print_Area" localSheetId="26">'27'!$A$1:$N$56</definedName>
    <definedName name="_xlnm.Print_Area" localSheetId="27">'28'!$A$1:$N$56</definedName>
    <definedName name="_xlnm.Print_Area" localSheetId="28">'29'!$A$1:$N$56</definedName>
    <definedName name="_xlnm.Print_Area" localSheetId="2">'3'!$A$1:$N$56</definedName>
    <definedName name="_xlnm.Print_Area" localSheetId="29">'30'!$A$1:$N$56</definedName>
    <definedName name="_xlnm.Print_Area" localSheetId="30">'31'!$A$1:$N$56</definedName>
    <definedName name="_xlnm.Print_Area" localSheetId="3">'4'!$A$1:$N$56</definedName>
    <definedName name="_xlnm.Print_Area" localSheetId="4">'5'!$A$1:$N$56</definedName>
    <definedName name="_xlnm.Print_Area" localSheetId="5">'6'!$A$1:$N$56</definedName>
    <definedName name="_xlnm.Print_Area" localSheetId="6">'7'!$A$1:$N$56</definedName>
    <definedName name="_xlnm.Print_Area" localSheetId="7">'8'!$A$1:$N$56</definedName>
    <definedName name="_xlnm.Print_Area" localSheetId="8">'9'!$A$1:$N$56</definedName>
    <definedName name="_xlnm.Print_Area" localSheetId="31">Monthly!$A$1:$Q$40</definedName>
  </definedNames>
  <calcPr calcId="171027"/>
</workbook>
</file>

<file path=xl/calcChain.xml><?xml version="1.0" encoding="utf-8"?>
<calcChain xmlns="http://schemas.openxmlformats.org/spreadsheetml/2006/main">
  <c r="G42" i="60" l="1"/>
  <c r="N41" i="60"/>
  <c r="J41" i="60"/>
  <c r="G41" i="60"/>
  <c r="C41" i="60"/>
  <c r="G39" i="60"/>
  <c r="C39" i="60"/>
  <c r="K35" i="60"/>
  <c r="G35" i="60"/>
  <c r="C35" i="60"/>
  <c r="N33" i="60"/>
  <c r="G42" i="65"/>
  <c r="N41" i="65"/>
  <c r="J41" i="65"/>
  <c r="G41" i="65"/>
  <c r="C41" i="65"/>
  <c r="G39" i="65"/>
  <c r="C39" i="65"/>
  <c r="K35" i="65"/>
  <c r="G35" i="65"/>
  <c r="C35" i="65"/>
  <c r="N33" i="65"/>
  <c r="G42" i="64"/>
  <c r="N41" i="64"/>
  <c r="J41" i="64"/>
  <c r="G41" i="64"/>
  <c r="C41" i="64"/>
  <c r="G39" i="64"/>
  <c r="C39" i="64"/>
  <c r="K35" i="64"/>
  <c r="G35" i="64"/>
  <c r="C35" i="64"/>
  <c r="N33" i="64"/>
  <c r="G42" i="63"/>
  <c r="N41" i="63"/>
  <c r="J41" i="63"/>
  <c r="G41" i="63"/>
  <c r="C41" i="63"/>
  <c r="G39" i="63"/>
  <c r="C39" i="63"/>
  <c r="K35" i="63"/>
  <c r="G35" i="63"/>
  <c r="C35" i="63"/>
  <c r="N33" i="63"/>
  <c r="G42" i="62"/>
  <c r="N41" i="62"/>
  <c r="J41" i="62"/>
  <c r="G41" i="62"/>
  <c r="C41" i="62"/>
  <c r="G39" i="62"/>
  <c r="C39" i="62"/>
  <c r="K35" i="62"/>
  <c r="G35" i="62"/>
  <c r="C35" i="62"/>
  <c r="N33" i="62"/>
  <c r="G42" i="61"/>
  <c r="N41" i="61"/>
  <c r="J41" i="61"/>
  <c r="G41" i="61"/>
  <c r="C41" i="61"/>
  <c r="G39" i="61"/>
  <c r="C39" i="61"/>
  <c r="K35" i="61"/>
  <c r="G35" i="61"/>
  <c r="C35" i="61"/>
  <c r="N33" i="61"/>
  <c r="G42" i="59"/>
  <c r="N41" i="59"/>
  <c r="J41" i="59"/>
  <c r="G41" i="59"/>
  <c r="C41" i="59"/>
  <c r="G39" i="59"/>
  <c r="C39" i="59"/>
  <c r="K35" i="59"/>
  <c r="G35" i="59"/>
  <c r="C35" i="59"/>
  <c r="N33" i="59"/>
  <c r="G42" i="58"/>
  <c r="N41" i="58"/>
  <c r="J41" i="58"/>
  <c r="G41" i="58"/>
  <c r="C41" i="58"/>
  <c r="G39" i="58"/>
  <c r="C39" i="58"/>
  <c r="K35" i="58"/>
  <c r="G35" i="58"/>
  <c r="C35" i="58"/>
  <c r="N33" i="58"/>
  <c r="G42" i="57"/>
  <c r="N41" i="57"/>
  <c r="J41" i="57"/>
  <c r="G41" i="57"/>
  <c r="C41" i="57"/>
  <c r="G39" i="57"/>
  <c r="C39" i="57"/>
  <c r="K35" i="57"/>
  <c r="G35" i="57"/>
  <c r="C35" i="57"/>
  <c r="N33" i="57"/>
  <c r="G42" i="56"/>
  <c r="N41" i="56"/>
  <c r="J41" i="56"/>
  <c r="G41" i="56"/>
  <c r="C41" i="56"/>
  <c r="G39" i="56"/>
  <c r="C39" i="56"/>
  <c r="K35" i="56"/>
  <c r="G35" i="56"/>
  <c r="C35" i="56"/>
  <c r="N33" i="56"/>
  <c r="G42" i="55"/>
  <c r="N41" i="55"/>
  <c r="J41" i="55"/>
  <c r="G41" i="55"/>
  <c r="C41" i="55"/>
  <c r="G39" i="55"/>
  <c r="C39" i="55"/>
  <c r="K35" i="55"/>
  <c r="G35" i="55"/>
  <c r="C35" i="55"/>
  <c r="N33" i="55"/>
  <c r="G42" i="54"/>
  <c r="N41" i="54"/>
  <c r="J41" i="54"/>
  <c r="G41" i="54"/>
  <c r="C41" i="54"/>
  <c r="G39" i="54"/>
  <c r="C39" i="54"/>
  <c r="K35" i="54"/>
  <c r="G35" i="54"/>
  <c r="C35" i="54"/>
  <c r="N33" i="54"/>
  <c r="G42" i="53"/>
  <c r="N41" i="53"/>
  <c r="J41" i="53"/>
  <c r="G41" i="53"/>
  <c r="C41" i="53"/>
  <c r="G39" i="53"/>
  <c r="C39" i="53"/>
  <c r="K35" i="53"/>
  <c r="G35" i="53"/>
  <c r="C35" i="53"/>
  <c r="N33" i="53"/>
  <c r="G42" i="52"/>
  <c r="N41" i="52"/>
  <c r="J41" i="52"/>
  <c r="G41" i="52"/>
  <c r="C41" i="52"/>
  <c r="G39" i="52"/>
  <c r="C39" i="52"/>
  <c r="K35" i="52"/>
  <c r="G35" i="52"/>
  <c r="C35" i="52"/>
  <c r="N33" i="52"/>
  <c r="G42" i="51"/>
  <c r="N41" i="51"/>
  <c r="J41" i="51"/>
  <c r="G41" i="51"/>
  <c r="C41" i="51"/>
  <c r="G39" i="51"/>
  <c r="C39" i="51"/>
  <c r="K35" i="51"/>
  <c r="G35" i="51"/>
  <c r="C35" i="51"/>
  <c r="N33" i="51"/>
  <c r="G42" i="50"/>
  <c r="N41" i="50"/>
  <c r="J41" i="50"/>
  <c r="G41" i="50"/>
  <c r="C41" i="50"/>
  <c r="G39" i="50"/>
  <c r="C39" i="50"/>
  <c r="K35" i="50"/>
  <c r="G35" i="50"/>
  <c r="C35" i="50"/>
  <c r="N33" i="50"/>
  <c r="G42" i="49"/>
  <c r="N41" i="49"/>
  <c r="J41" i="49"/>
  <c r="G41" i="49"/>
  <c r="C41" i="49"/>
  <c r="G39" i="49"/>
  <c r="C39" i="49"/>
  <c r="K35" i="49"/>
  <c r="G35" i="49"/>
  <c r="C35" i="49"/>
  <c r="N33" i="49"/>
  <c r="G42" i="48"/>
  <c r="N41" i="48"/>
  <c r="J41" i="48"/>
  <c r="G41" i="48"/>
  <c r="C41" i="48"/>
  <c r="G39" i="48"/>
  <c r="C39" i="48"/>
  <c r="K35" i="48"/>
  <c r="G35" i="48"/>
  <c r="C35" i="48"/>
  <c r="N33" i="48"/>
  <c r="G42" i="47"/>
  <c r="N41" i="47"/>
  <c r="J41" i="47"/>
  <c r="G41" i="47"/>
  <c r="C41" i="47"/>
  <c r="G39" i="47"/>
  <c r="C39" i="47"/>
  <c r="K35" i="47"/>
  <c r="G35" i="47"/>
  <c r="C35" i="47"/>
  <c r="N33" i="47"/>
  <c r="G42" i="46"/>
  <c r="N41" i="46"/>
  <c r="J41" i="46"/>
  <c r="G41" i="46"/>
  <c r="C41" i="46"/>
  <c r="G39" i="46"/>
  <c r="C39" i="46"/>
  <c r="K35" i="46"/>
  <c r="G35" i="46"/>
  <c r="C35" i="46"/>
  <c r="N33" i="46"/>
  <c r="G42" i="45"/>
  <c r="N41" i="45"/>
  <c r="J41" i="45"/>
  <c r="G41" i="45"/>
  <c r="C41" i="45"/>
  <c r="G39" i="45"/>
  <c r="C39" i="45"/>
  <c r="K35" i="45"/>
  <c r="G35" i="45"/>
  <c r="C35" i="45"/>
  <c r="N33" i="45"/>
  <c r="G42" i="44"/>
  <c r="N41" i="44"/>
  <c r="J41" i="44"/>
  <c r="G41" i="44"/>
  <c r="C41" i="44"/>
  <c r="G39" i="44"/>
  <c r="C39" i="44"/>
  <c r="K35" i="44"/>
  <c r="G35" i="44"/>
  <c r="C35" i="44"/>
  <c r="N33" i="44"/>
  <c r="G42" i="43"/>
  <c r="N41" i="43"/>
  <c r="J41" i="43"/>
  <c r="G41" i="43"/>
  <c r="C41" i="43"/>
  <c r="G39" i="43"/>
  <c r="C39" i="43"/>
  <c r="K35" i="43"/>
  <c r="G35" i="43"/>
  <c r="C35" i="43"/>
  <c r="N33" i="43"/>
  <c r="G42" i="42"/>
  <c r="N41" i="42"/>
  <c r="J41" i="42"/>
  <c r="G41" i="42"/>
  <c r="C41" i="42"/>
  <c r="G39" i="42"/>
  <c r="C39" i="42"/>
  <c r="K35" i="42"/>
  <c r="G35" i="42"/>
  <c r="C35" i="42"/>
  <c r="N33" i="42"/>
  <c r="G42" i="41"/>
  <c r="N41" i="41"/>
  <c r="J41" i="41"/>
  <c r="G41" i="41"/>
  <c r="C41" i="41"/>
  <c r="G39" i="41"/>
  <c r="C39" i="41"/>
  <c r="K35" i="41"/>
  <c r="G35" i="41"/>
  <c r="C35" i="41"/>
  <c r="N33" i="41"/>
  <c r="G42" i="40"/>
  <c r="N41" i="40"/>
  <c r="J41" i="40"/>
  <c r="G41" i="40"/>
  <c r="C41" i="40"/>
  <c r="G39" i="40"/>
  <c r="C39" i="40"/>
  <c r="K35" i="40"/>
  <c r="G35" i="40"/>
  <c r="C35" i="40"/>
  <c r="N33" i="40"/>
  <c r="G42" i="39"/>
  <c r="N41" i="39"/>
  <c r="J41" i="39"/>
  <c r="G41" i="39"/>
  <c r="C41" i="39"/>
  <c r="G39" i="39"/>
  <c r="C39" i="39"/>
  <c r="K35" i="39"/>
  <c r="G35" i="39"/>
  <c r="C35" i="39"/>
  <c r="N33" i="39"/>
  <c r="G42" i="38"/>
  <c r="N41" i="38"/>
  <c r="J41" i="38"/>
  <c r="G41" i="38"/>
  <c r="C41" i="38"/>
  <c r="G39" i="38"/>
  <c r="C39" i="38"/>
  <c r="K35" i="38"/>
  <c r="G35" i="38"/>
  <c r="C35" i="38"/>
  <c r="N33" i="38"/>
  <c r="G42" i="37"/>
  <c r="N41" i="37"/>
  <c r="J41" i="37"/>
  <c r="G41" i="37"/>
  <c r="C41" i="37"/>
  <c r="G39" i="37"/>
  <c r="C39" i="37"/>
  <c r="K35" i="37"/>
  <c r="G35" i="37"/>
  <c r="C35" i="37"/>
  <c r="N33" i="37"/>
  <c r="G42" i="35"/>
  <c r="N41" i="35"/>
  <c r="J41" i="35"/>
  <c r="G41" i="35"/>
  <c r="C41" i="35"/>
  <c r="G39" i="35"/>
  <c r="C39" i="35"/>
  <c r="K35" i="35"/>
  <c r="G35" i="35"/>
  <c r="C35" i="35"/>
  <c r="N33" i="35"/>
  <c r="G42" i="1"/>
  <c r="G41" i="1"/>
  <c r="K35" i="1"/>
  <c r="G35" i="1"/>
  <c r="E5" i="34"/>
  <c r="T5" i="34"/>
  <c r="B36" i="34" l="1"/>
  <c r="J41" i="1"/>
  <c r="C35" i="1"/>
  <c r="N41" i="1"/>
  <c r="C41" i="1"/>
  <c r="A6" i="34" l="1"/>
  <c r="E6" i="34"/>
  <c r="A7" i="34" l="1"/>
  <c r="G39" i="1"/>
  <c r="C39" i="1"/>
  <c r="N33" i="1"/>
  <c r="K7" i="34"/>
  <c r="J5" i="34"/>
  <c r="K6" i="34"/>
  <c r="C5" i="34"/>
  <c r="C6" i="34"/>
  <c r="D6" i="34"/>
  <c r="T6" i="34"/>
  <c r="V5" i="34"/>
  <c r="H6" i="34"/>
  <c r="G6" i="34"/>
  <c r="L5" i="34"/>
  <c r="P5" i="34"/>
  <c r="G5" i="34"/>
  <c r="L6" i="34"/>
  <c r="U6" i="34"/>
  <c r="M6" i="34"/>
  <c r="Q5" i="34"/>
  <c r="N5" i="34"/>
  <c r="I6" i="34"/>
  <c r="M7" i="34"/>
  <c r="F6" i="34"/>
  <c r="I5" i="34"/>
  <c r="J6" i="34"/>
  <c r="M5" i="34"/>
  <c r="K5" i="34"/>
  <c r="O5" i="34"/>
  <c r="B5" i="34"/>
  <c r="D5" i="34"/>
  <c r="J7" i="34"/>
  <c r="B6" i="34"/>
  <c r="O6" i="34"/>
  <c r="P6" i="34"/>
  <c r="U5" i="34"/>
  <c r="R6" i="34"/>
  <c r="S5" i="34"/>
  <c r="N6" i="34"/>
  <c r="S6" i="34"/>
  <c r="H5" i="34"/>
  <c r="V6" i="34"/>
  <c r="F7" i="34"/>
  <c r="Q6" i="34"/>
  <c r="R5" i="34"/>
  <c r="F5" i="34"/>
  <c r="Q7" i="34"/>
  <c r="A8" i="34" l="1"/>
  <c r="L7" i="34"/>
  <c r="I7" i="34"/>
  <c r="U7" i="34"/>
  <c r="T7" i="34"/>
  <c r="N7" i="34"/>
  <c r="C7" i="34"/>
  <c r="S7" i="34"/>
  <c r="G7" i="34"/>
  <c r="V7" i="34"/>
  <c r="P7" i="34"/>
  <c r="E7" i="34"/>
  <c r="R7" i="34"/>
  <c r="D7" i="34"/>
  <c r="B7" i="34"/>
  <c r="O7" i="34"/>
  <c r="H7" i="34"/>
  <c r="E8" i="34"/>
  <c r="A9" i="34" l="1"/>
  <c r="Q8" i="34"/>
  <c r="G8" i="34"/>
  <c r="J8" i="34"/>
  <c r="S8" i="34"/>
  <c r="O8" i="34"/>
  <c r="T8" i="34"/>
  <c r="D8" i="34"/>
  <c r="M8" i="34"/>
  <c r="B8" i="34"/>
  <c r="V8" i="34"/>
  <c r="H8" i="34"/>
  <c r="R8" i="34"/>
  <c r="F8" i="34"/>
  <c r="L8" i="34"/>
  <c r="K8" i="34"/>
  <c r="U8" i="34"/>
  <c r="P8" i="34"/>
  <c r="N8" i="34"/>
  <c r="C8" i="34"/>
  <c r="I8" i="34"/>
  <c r="E9" i="34"/>
  <c r="A10" i="34" l="1"/>
  <c r="D9" i="34"/>
  <c r="V9" i="34"/>
  <c r="S9" i="34"/>
  <c r="I9" i="34"/>
  <c r="R9" i="34"/>
  <c r="B9" i="34"/>
  <c r="K9" i="34"/>
  <c r="H9" i="34"/>
  <c r="F9" i="34"/>
  <c r="P9" i="34"/>
  <c r="L9" i="34"/>
  <c r="C9" i="34"/>
  <c r="M9" i="34"/>
  <c r="N9" i="34"/>
  <c r="G9" i="34"/>
  <c r="Q9" i="34"/>
  <c r="U9" i="34"/>
  <c r="T9" i="34"/>
  <c r="J9" i="34"/>
  <c r="O9" i="34"/>
  <c r="E10" i="34"/>
  <c r="A11" i="34" l="1"/>
  <c r="G10" i="34"/>
  <c r="U10" i="34"/>
  <c r="T10" i="34"/>
  <c r="M10" i="34"/>
  <c r="O10" i="34"/>
  <c r="S10" i="34"/>
  <c r="K10" i="34"/>
  <c r="N10" i="34"/>
  <c r="B10" i="34"/>
  <c r="L10" i="34"/>
  <c r="R10" i="34"/>
  <c r="I10" i="34"/>
  <c r="H10" i="34"/>
  <c r="D10" i="34"/>
  <c r="J10" i="34"/>
  <c r="C10" i="34"/>
  <c r="F10" i="34"/>
  <c r="V10" i="34"/>
  <c r="P10" i="34"/>
  <c r="Q10" i="34"/>
  <c r="E11" i="34"/>
  <c r="A12" i="34" l="1"/>
  <c r="P11" i="34"/>
  <c r="Q11" i="34"/>
  <c r="K11" i="34"/>
  <c r="M11" i="34"/>
  <c r="R11" i="34"/>
  <c r="B11" i="34"/>
  <c r="C11" i="34"/>
  <c r="S11" i="34"/>
  <c r="J11" i="34"/>
  <c r="V11" i="34"/>
  <c r="U11" i="34"/>
  <c r="N11" i="34"/>
  <c r="T11" i="34"/>
  <c r="G11" i="34"/>
  <c r="D11" i="34"/>
  <c r="O11" i="34"/>
  <c r="L11" i="34"/>
  <c r="H11" i="34"/>
  <c r="I11" i="34"/>
  <c r="F11" i="34"/>
  <c r="E12" i="34"/>
  <c r="A13" i="34" l="1"/>
  <c r="M12" i="34"/>
  <c r="I12" i="34"/>
  <c r="V12" i="34"/>
  <c r="K12" i="34"/>
  <c r="R12" i="34"/>
  <c r="T12" i="34"/>
  <c r="F12" i="34"/>
  <c r="Q12" i="34"/>
  <c r="O12" i="34"/>
  <c r="G12" i="34"/>
  <c r="D12" i="34"/>
  <c r="S12" i="34"/>
  <c r="U12" i="34"/>
  <c r="P12" i="34"/>
  <c r="H12" i="34"/>
  <c r="N12" i="34"/>
  <c r="L12" i="34"/>
  <c r="B12" i="34"/>
  <c r="J12" i="34"/>
  <c r="E13" i="34"/>
  <c r="C12" i="34"/>
  <c r="A14" i="34" l="1"/>
  <c r="G13" i="34"/>
  <c r="I13" i="34"/>
  <c r="N13" i="34"/>
  <c r="T13" i="34"/>
  <c r="D13" i="34"/>
  <c r="Q13" i="34"/>
  <c r="P13" i="34"/>
  <c r="J13" i="34"/>
  <c r="L13" i="34"/>
  <c r="V13" i="34"/>
  <c r="F13" i="34"/>
  <c r="B13" i="34"/>
  <c r="K13" i="34"/>
  <c r="U13" i="34"/>
  <c r="C13" i="34"/>
  <c r="R13" i="34"/>
  <c r="S13" i="34"/>
  <c r="M13" i="34"/>
  <c r="H13" i="34"/>
  <c r="O13" i="34"/>
  <c r="E14" i="34"/>
  <c r="A15" i="34" l="1"/>
  <c r="K14" i="34"/>
  <c r="I14" i="34"/>
  <c r="N14" i="34"/>
  <c r="V14" i="34"/>
  <c r="T14" i="34"/>
  <c r="Q14" i="34"/>
  <c r="D14" i="34"/>
  <c r="P14" i="34"/>
  <c r="U14" i="34"/>
  <c r="B14" i="34"/>
  <c r="R14" i="34"/>
  <c r="J14" i="34"/>
  <c r="O14" i="34"/>
  <c r="H14" i="34"/>
  <c r="S14" i="34"/>
  <c r="G14" i="34"/>
  <c r="M14" i="34"/>
  <c r="C14" i="34"/>
  <c r="L14" i="34"/>
  <c r="F14" i="34"/>
  <c r="E15" i="34"/>
  <c r="A16" i="34" l="1"/>
  <c r="T15" i="34"/>
  <c r="R15" i="34"/>
  <c r="C15" i="34"/>
  <c r="F15" i="34"/>
  <c r="V15" i="34"/>
  <c r="P15" i="34"/>
  <c r="N15" i="34"/>
  <c r="J15" i="34"/>
  <c r="H15" i="34"/>
  <c r="M15" i="34"/>
  <c r="G15" i="34"/>
  <c r="O15" i="34"/>
  <c r="D15" i="34"/>
  <c r="I15" i="34"/>
  <c r="L15" i="34"/>
  <c r="U15" i="34"/>
  <c r="Q15" i="34"/>
  <c r="S15" i="34"/>
  <c r="B15" i="34"/>
  <c r="K15" i="34"/>
  <c r="E16" i="34"/>
  <c r="A17" i="34" l="1"/>
  <c r="D16" i="34"/>
  <c r="Q16" i="34"/>
  <c r="R16" i="34"/>
  <c r="L16" i="34"/>
  <c r="T16" i="34"/>
  <c r="I16" i="34"/>
  <c r="O16" i="34"/>
  <c r="S16" i="34"/>
  <c r="N16" i="34"/>
  <c r="B16" i="34"/>
  <c r="H16" i="34"/>
  <c r="J16" i="34"/>
  <c r="C16" i="34"/>
  <c r="E17" i="34"/>
  <c r="M16" i="34"/>
  <c r="K16" i="34"/>
  <c r="G16" i="34"/>
  <c r="F16" i="34"/>
  <c r="U16" i="34"/>
  <c r="P16" i="34"/>
  <c r="V16" i="34"/>
  <c r="A18" i="34" l="1"/>
  <c r="C17" i="34"/>
  <c r="F17" i="34"/>
  <c r="Q17" i="34"/>
  <c r="E18" i="34"/>
  <c r="L17" i="34"/>
  <c r="I17" i="34"/>
  <c r="P17" i="34"/>
  <c r="T17" i="34"/>
  <c r="U17" i="34"/>
  <c r="R17" i="34"/>
  <c r="H17" i="34"/>
  <c r="B17" i="34"/>
  <c r="N17" i="34"/>
  <c r="V17" i="34"/>
  <c r="M17" i="34"/>
  <c r="G17" i="34"/>
  <c r="K17" i="34"/>
  <c r="J17" i="34"/>
  <c r="D17" i="34"/>
  <c r="O17" i="34"/>
  <c r="S17" i="34"/>
  <c r="A19" i="34" l="1"/>
  <c r="K18" i="34"/>
  <c r="H18" i="34"/>
  <c r="M18" i="34"/>
  <c r="B18" i="34"/>
  <c r="L18" i="34"/>
  <c r="N18" i="34"/>
  <c r="I18" i="34"/>
  <c r="S18" i="34"/>
  <c r="F18" i="34"/>
  <c r="Q18" i="34"/>
  <c r="J18" i="34"/>
  <c r="P18" i="34"/>
  <c r="R18" i="34"/>
  <c r="U18" i="34"/>
  <c r="V18" i="34"/>
  <c r="O18" i="34"/>
  <c r="C18" i="34"/>
  <c r="G18" i="34"/>
  <c r="T18" i="34"/>
  <c r="D18" i="34"/>
  <c r="E19" i="34"/>
  <c r="A20" i="34" l="1"/>
  <c r="B19" i="34"/>
  <c r="O19" i="34"/>
  <c r="U19" i="34"/>
  <c r="P19" i="34"/>
  <c r="G19" i="34"/>
  <c r="D19" i="34"/>
  <c r="T19" i="34"/>
  <c r="L19" i="34"/>
  <c r="E20" i="34"/>
  <c r="K19" i="34"/>
  <c r="H19" i="34"/>
  <c r="R19" i="34"/>
  <c r="Q19" i="34"/>
  <c r="I19" i="34"/>
  <c r="J19" i="34"/>
  <c r="C19" i="34"/>
  <c r="N19" i="34"/>
  <c r="F19" i="34"/>
  <c r="M19" i="34"/>
  <c r="S19" i="34"/>
  <c r="V19" i="34"/>
  <c r="A21" i="34" l="1"/>
  <c r="N20" i="34"/>
  <c r="C20" i="34"/>
  <c r="S20" i="34"/>
  <c r="J20" i="34"/>
  <c r="F20" i="34"/>
  <c r="B20" i="34"/>
  <c r="V20" i="34"/>
  <c r="Q20" i="34"/>
  <c r="H20" i="34"/>
  <c r="K20" i="34"/>
  <c r="U20" i="34"/>
  <c r="I20" i="34"/>
  <c r="L20" i="34"/>
  <c r="P20" i="34"/>
  <c r="O20" i="34"/>
  <c r="D20" i="34"/>
  <c r="G20" i="34"/>
  <c r="R20" i="34"/>
  <c r="T20" i="34"/>
  <c r="M20" i="34"/>
  <c r="E21" i="34"/>
  <c r="A22" i="34" l="1"/>
  <c r="B21" i="34"/>
  <c r="D21" i="34"/>
  <c r="U21" i="34"/>
  <c r="E22" i="34"/>
  <c r="O21" i="34"/>
  <c r="I21" i="34"/>
  <c r="L21" i="34"/>
  <c r="V21" i="34"/>
  <c r="T21" i="34"/>
  <c r="Q21" i="34"/>
  <c r="K21" i="34"/>
  <c r="G21" i="34"/>
  <c r="P21" i="34"/>
  <c r="S21" i="34"/>
  <c r="J21" i="34"/>
  <c r="R21" i="34"/>
  <c r="C21" i="34"/>
  <c r="F21" i="34"/>
  <c r="H21" i="34"/>
  <c r="N21" i="34"/>
  <c r="M21" i="34"/>
  <c r="A23" i="34" l="1"/>
  <c r="O22" i="34"/>
  <c r="F22" i="34"/>
  <c r="K22" i="34"/>
  <c r="R22" i="34"/>
  <c r="Q22" i="34"/>
  <c r="N22" i="34"/>
  <c r="G22" i="34"/>
  <c r="E23" i="34"/>
  <c r="I22" i="34"/>
  <c r="T22" i="34"/>
  <c r="V22" i="34"/>
  <c r="J22" i="34"/>
  <c r="U22" i="34"/>
  <c r="H22" i="34"/>
  <c r="D22" i="34"/>
  <c r="M22" i="34"/>
  <c r="S22" i="34"/>
  <c r="P22" i="34"/>
  <c r="C22" i="34"/>
  <c r="L22" i="34"/>
  <c r="B22" i="34"/>
  <c r="A24" i="34" l="1"/>
  <c r="G23" i="34"/>
  <c r="O23" i="34"/>
  <c r="D23" i="34"/>
  <c r="V23" i="34"/>
  <c r="S23" i="34"/>
  <c r="K23" i="34"/>
  <c r="J23" i="34"/>
  <c r="P23" i="34"/>
  <c r="M23" i="34"/>
  <c r="C23" i="34"/>
  <c r="L23" i="34"/>
  <c r="I23" i="34"/>
  <c r="E24" i="34"/>
  <c r="Q23" i="34"/>
  <c r="U23" i="34"/>
  <c r="H23" i="34"/>
  <c r="N23" i="34"/>
  <c r="R23" i="34"/>
  <c r="T23" i="34"/>
  <c r="B23" i="34"/>
  <c r="F23" i="34"/>
  <c r="A25" i="34" l="1"/>
  <c r="B24" i="34"/>
  <c r="J24" i="34"/>
  <c r="I24" i="34"/>
  <c r="V24" i="34"/>
  <c r="F24" i="34"/>
  <c r="M24" i="34"/>
  <c r="Q24" i="34"/>
  <c r="R24" i="34"/>
  <c r="L24" i="34"/>
  <c r="E25" i="34"/>
  <c r="S24" i="34"/>
  <c r="T24" i="34"/>
  <c r="K24" i="34"/>
  <c r="U24" i="34"/>
  <c r="D24" i="34"/>
  <c r="N24" i="34"/>
  <c r="O24" i="34"/>
  <c r="P24" i="34"/>
  <c r="G24" i="34"/>
  <c r="H24" i="34"/>
  <c r="C24" i="34"/>
  <c r="A26" i="34" l="1"/>
  <c r="M25" i="34"/>
  <c r="D25" i="34"/>
  <c r="B25" i="34"/>
  <c r="E26" i="34"/>
  <c r="C25" i="34"/>
  <c r="N25" i="34"/>
  <c r="Q25" i="34"/>
  <c r="I25" i="34"/>
  <c r="J25" i="34"/>
  <c r="F25" i="34"/>
  <c r="L25" i="34"/>
  <c r="G25" i="34"/>
  <c r="O25" i="34"/>
  <c r="S25" i="34"/>
  <c r="V25" i="34"/>
  <c r="U25" i="34"/>
  <c r="P25" i="34"/>
  <c r="H25" i="34"/>
  <c r="R25" i="34"/>
  <c r="T25" i="34"/>
  <c r="K25" i="34"/>
  <c r="A27" i="34" l="1"/>
  <c r="F26" i="34"/>
  <c r="C26" i="34"/>
  <c r="H26" i="34"/>
  <c r="L26" i="34"/>
  <c r="I26" i="34"/>
  <c r="N26" i="34"/>
  <c r="J26" i="34"/>
  <c r="P26" i="34"/>
  <c r="R26" i="34"/>
  <c r="M26" i="34"/>
  <c r="S26" i="34"/>
  <c r="K26" i="34"/>
  <c r="G26" i="34"/>
  <c r="Q26" i="34"/>
  <c r="O26" i="34"/>
  <c r="T26" i="34"/>
  <c r="D26" i="34"/>
  <c r="U26" i="34"/>
  <c r="E27" i="34"/>
  <c r="V26" i="34"/>
  <c r="B26" i="34"/>
  <c r="A28" i="34" l="1"/>
  <c r="T27" i="34"/>
  <c r="S27" i="34"/>
  <c r="F27" i="34"/>
  <c r="K27" i="34"/>
  <c r="C27" i="34"/>
  <c r="B27" i="34"/>
  <c r="D27" i="34"/>
  <c r="O27" i="34"/>
  <c r="I27" i="34"/>
  <c r="H27" i="34"/>
  <c r="R27" i="34"/>
  <c r="U27" i="34"/>
  <c r="N27" i="34"/>
  <c r="M27" i="34"/>
  <c r="J27" i="34"/>
  <c r="P27" i="34"/>
  <c r="V27" i="34"/>
  <c r="L27" i="34"/>
  <c r="E28" i="34"/>
  <c r="Q27" i="34"/>
  <c r="G27" i="34"/>
  <c r="A29" i="34" l="1"/>
  <c r="T28" i="34"/>
  <c r="G28" i="34"/>
  <c r="Q28" i="34"/>
  <c r="B28" i="34"/>
  <c r="V28" i="34"/>
  <c r="P28" i="34"/>
  <c r="N28" i="34"/>
  <c r="H28" i="34"/>
  <c r="J28" i="34"/>
  <c r="O28" i="34"/>
  <c r="K28" i="34"/>
  <c r="E29" i="34"/>
  <c r="I28" i="34"/>
  <c r="L28" i="34"/>
  <c r="M28" i="34"/>
  <c r="R28" i="34"/>
  <c r="F28" i="34"/>
  <c r="S28" i="34"/>
  <c r="C28" i="34"/>
  <c r="U28" i="34"/>
  <c r="D28" i="34"/>
  <c r="A30" i="34" l="1"/>
  <c r="Q29" i="34"/>
  <c r="C29" i="34"/>
  <c r="D29" i="34"/>
  <c r="P29" i="34"/>
  <c r="I29" i="34"/>
  <c r="U29" i="34"/>
  <c r="E30" i="34"/>
  <c r="B29" i="34"/>
  <c r="J29" i="34"/>
  <c r="G29" i="34"/>
  <c r="O29" i="34"/>
  <c r="S29" i="34"/>
  <c r="V29" i="34"/>
  <c r="F29" i="34"/>
  <c r="T29" i="34"/>
  <c r="L29" i="34"/>
  <c r="H29" i="34"/>
  <c r="R29" i="34"/>
  <c r="K29" i="34"/>
  <c r="M29" i="34"/>
  <c r="N29" i="34"/>
  <c r="A31" i="34" l="1"/>
  <c r="Q30" i="34"/>
  <c r="G30" i="34"/>
  <c r="D30" i="34"/>
  <c r="R30" i="34"/>
  <c r="H30" i="34"/>
  <c r="E31" i="34"/>
  <c r="L30" i="34"/>
  <c r="I30" i="34"/>
  <c r="U30" i="34"/>
  <c r="P30" i="34"/>
  <c r="B30" i="34"/>
  <c r="T30" i="34"/>
  <c r="C30" i="34"/>
  <c r="F30" i="34"/>
  <c r="O30" i="34"/>
  <c r="M30" i="34"/>
  <c r="K30" i="34"/>
  <c r="N30" i="34"/>
  <c r="V30" i="34"/>
  <c r="J30" i="34"/>
  <c r="S30" i="34"/>
  <c r="A32" i="34" l="1"/>
  <c r="S31" i="34"/>
  <c r="D31" i="34"/>
  <c r="J31" i="34"/>
  <c r="P31" i="34"/>
  <c r="M31" i="34"/>
  <c r="G31" i="34"/>
  <c r="B31" i="34"/>
  <c r="E32" i="34"/>
  <c r="T31" i="34"/>
  <c r="R31" i="34"/>
  <c r="F31" i="34"/>
  <c r="I31" i="34"/>
  <c r="V31" i="34"/>
  <c r="H31" i="34"/>
  <c r="U31" i="34"/>
  <c r="C31" i="34"/>
  <c r="O31" i="34"/>
  <c r="N31" i="34"/>
  <c r="K31" i="34"/>
  <c r="L31" i="34"/>
  <c r="Q31" i="34"/>
  <c r="A33" i="34" l="1"/>
  <c r="B32" i="34"/>
  <c r="G32" i="34"/>
  <c r="J32" i="34"/>
  <c r="R32" i="34"/>
  <c r="F32" i="34"/>
  <c r="L32" i="34"/>
  <c r="P32" i="34"/>
  <c r="I32" i="34"/>
  <c r="Q32" i="34"/>
  <c r="K32" i="34"/>
  <c r="T32" i="34"/>
  <c r="S32" i="34"/>
  <c r="D32" i="34"/>
  <c r="E33" i="34"/>
  <c r="C32" i="34"/>
  <c r="H32" i="34"/>
  <c r="N32" i="34"/>
  <c r="U32" i="34"/>
  <c r="O32" i="34"/>
  <c r="M32" i="34"/>
  <c r="V32" i="34"/>
  <c r="A34" i="34" l="1"/>
  <c r="I33" i="34"/>
  <c r="U33" i="34"/>
  <c r="R33" i="34"/>
  <c r="L33" i="34"/>
  <c r="Q33" i="34"/>
  <c r="K33" i="34"/>
  <c r="D33" i="34"/>
  <c r="V33" i="34"/>
  <c r="O33" i="34"/>
  <c r="C33" i="34"/>
  <c r="P33" i="34"/>
  <c r="N33" i="34"/>
  <c r="S33" i="34"/>
  <c r="J33" i="34"/>
  <c r="F33" i="34"/>
  <c r="H33" i="34"/>
  <c r="E34" i="34"/>
  <c r="M33" i="34"/>
  <c r="B33" i="34"/>
  <c r="T33" i="34"/>
  <c r="G33" i="34"/>
  <c r="A35" i="34" l="1"/>
  <c r="N34" i="34"/>
  <c r="S34" i="34"/>
  <c r="V34" i="34"/>
  <c r="D34" i="34"/>
  <c r="C34" i="34"/>
  <c r="L35" i="34"/>
  <c r="R34" i="34"/>
  <c r="U35" i="34"/>
  <c r="J34" i="34"/>
  <c r="O34" i="34"/>
  <c r="O35" i="34"/>
  <c r="Q35" i="34"/>
  <c r="U34" i="34"/>
  <c r="F34" i="34"/>
  <c r="M35" i="34"/>
  <c r="B35" i="34"/>
  <c r="M34" i="34"/>
  <c r="P35" i="34"/>
  <c r="K35" i="34"/>
  <c r="B34" i="34"/>
  <c r="K34" i="34"/>
  <c r="E35" i="34"/>
  <c r="T34" i="34"/>
  <c r="H35" i="34"/>
  <c r="I34" i="34"/>
  <c r="C35" i="34"/>
  <c r="H34" i="34"/>
  <c r="P34" i="34"/>
  <c r="G35" i="34"/>
  <c r="D35" i="34"/>
  <c r="V35" i="34"/>
  <c r="I35" i="34"/>
  <c r="Q34" i="34"/>
  <c r="L34" i="34"/>
  <c r="G34" i="34"/>
  <c r="E36" i="34" l="1"/>
  <c r="M36" i="34"/>
  <c r="U36" i="34"/>
  <c r="I36" i="34"/>
  <c r="H36" i="34"/>
  <c r="V36" i="34"/>
  <c r="K36" i="34"/>
  <c r="C36" i="34"/>
  <c r="L36" i="34"/>
  <c r="P36" i="34"/>
  <c r="O36" i="34"/>
  <c r="Q36" i="34"/>
  <c r="G36" i="34"/>
  <c r="D36" i="34"/>
  <c r="T35" i="34"/>
  <c r="F35" i="34"/>
  <c r="R35" i="34"/>
  <c r="N35" i="34"/>
  <c r="S35" i="34"/>
  <c r="J35" i="34"/>
  <c r="N36" i="34" l="1"/>
  <c r="T36" i="34"/>
  <c r="F36" i="34"/>
  <c r="R36" i="34"/>
  <c r="J36" i="34"/>
  <c r="S36" i="34"/>
</calcChain>
</file>

<file path=xl/sharedStrings.xml><?xml version="1.0" encoding="utf-8"?>
<sst xmlns="http://schemas.openxmlformats.org/spreadsheetml/2006/main" count="3544" uniqueCount="731">
  <si>
    <t>Merriam Police Department</t>
  </si>
  <si>
    <t>DAILY ACTIVITY LOG</t>
  </si>
  <si>
    <t>Name:</t>
  </si>
  <si>
    <t>Date:</t>
  </si>
  <si>
    <t>District:</t>
  </si>
  <si>
    <t>Shift:</t>
  </si>
  <si>
    <t>Arrive</t>
  </si>
  <si>
    <t>Cleared</t>
  </si>
  <si>
    <t>Nature</t>
  </si>
  <si>
    <t>Location</t>
  </si>
  <si>
    <t>RT</t>
  </si>
  <si>
    <t>NC</t>
  </si>
  <si>
    <t>DNR</t>
  </si>
  <si>
    <t>INFO</t>
  </si>
  <si>
    <t>Hours worked:</t>
  </si>
  <si>
    <t>Flex time:</t>
  </si>
  <si>
    <t>Overtime:</t>
  </si>
  <si>
    <t>Ending:</t>
  </si>
  <si>
    <t>Directed Patrol hours:</t>
  </si>
  <si>
    <t>Reason:</t>
  </si>
  <si>
    <t>Starting:</t>
  </si>
  <si>
    <t>Primary Calls:</t>
  </si>
  <si>
    <t>Back-up Calls:</t>
  </si>
  <si>
    <t>Reports:</t>
  </si>
  <si>
    <t>Total miles:</t>
  </si>
  <si>
    <t>Traffic Stops:</t>
  </si>
  <si>
    <t>Moving:</t>
  </si>
  <si>
    <t>Non-Moving:</t>
  </si>
  <si>
    <t>DUI:</t>
  </si>
  <si>
    <t>Self Initiated:</t>
  </si>
  <si>
    <t>Warrant Arrest:</t>
  </si>
  <si>
    <t>Other Arrest:</t>
  </si>
  <si>
    <t>Bus. Checks:</t>
  </si>
  <si>
    <t>Area Checks:</t>
  </si>
  <si>
    <t>Other:</t>
  </si>
  <si>
    <t>Vehicle Inspection</t>
  </si>
  <si>
    <t>Unit #:</t>
  </si>
  <si>
    <t>Supervisor:</t>
  </si>
  <si>
    <t>Continuation from page 1</t>
  </si>
  <si>
    <t>Month:</t>
  </si>
  <si>
    <t>Officer:</t>
  </si>
  <si>
    <t>Radio #</t>
  </si>
  <si>
    <t>Dir Patrol</t>
  </si>
  <si>
    <t>Vehicle Miles</t>
  </si>
  <si>
    <t>Primary Calls</t>
  </si>
  <si>
    <t>B/U Calls</t>
  </si>
  <si>
    <t>Total Reports</t>
  </si>
  <si>
    <t>Traffic Stops</t>
  </si>
  <si>
    <t>Moving Violations</t>
  </si>
  <si>
    <t>Non-Moving Violations</t>
  </si>
  <si>
    <t>DUI Arrests</t>
  </si>
  <si>
    <t>Self Initiated Arrests</t>
  </si>
  <si>
    <t>Warrant Arrests</t>
  </si>
  <si>
    <t>Other Arrests</t>
  </si>
  <si>
    <t>Business Checks</t>
  </si>
  <si>
    <t>Area Checks</t>
  </si>
  <si>
    <t>Day</t>
  </si>
  <si>
    <t>Totals</t>
  </si>
  <si>
    <t>MILEAGE</t>
  </si>
  <si>
    <t>DDACTS Time</t>
  </si>
  <si>
    <t>DDACTS:</t>
  </si>
  <si>
    <t>HBO/NRT</t>
  </si>
  <si>
    <t>CIT</t>
  </si>
  <si>
    <t>ARR</t>
  </si>
  <si>
    <t>Dispo</t>
  </si>
  <si>
    <t>Notes</t>
  </si>
  <si>
    <t>Dispatch</t>
  </si>
  <si>
    <t>DDACTS</t>
  </si>
  <si>
    <t>Yes</t>
  </si>
  <si>
    <t>DZ Arrests:</t>
  </si>
  <si>
    <t>DZ Traffic:</t>
  </si>
  <si>
    <t>DZ Warning:</t>
  </si>
  <si>
    <t>WARN</t>
  </si>
  <si>
    <t>DDACTS Arrests</t>
  </si>
  <si>
    <t>DDACTS Warnings</t>
  </si>
  <si>
    <t>DDACTS Traffic</t>
  </si>
  <si>
    <t>MV</t>
  </si>
  <si>
    <t>NMV</t>
  </si>
  <si>
    <t>DZ MV:</t>
  </si>
  <si>
    <t>DZ NMV:</t>
  </si>
  <si>
    <t>DDACTS MV</t>
  </si>
  <si>
    <t>DDACTS NMV</t>
  </si>
  <si>
    <t>03.01.2017</t>
  </si>
  <si>
    <t>OVLP</t>
  </si>
  <si>
    <t>1705</t>
  </si>
  <si>
    <t>1745</t>
  </si>
  <si>
    <t>DDACTS W/2207</t>
  </si>
  <si>
    <t>10-12</t>
  </si>
  <si>
    <t>1754</t>
  </si>
  <si>
    <t>BUSINESS CHECK</t>
  </si>
  <si>
    <t>QT</t>
  </si>
  <si>
    <t>1803</t>
  </si>
  <si>
    <t>1829</t>
  </si>
  <si>
    <t>1835</t>
  </si>
  <si>
    <t>TRAFFIC STOP</t>
  </si>
  <si>
    <t>57TH/ANTIOCH</t>
  </si>
  <si>
    <t>9 OVER</t>
  </si>
  <si>
    <t>1849</t>
  </si>
  <si>
    <t>1854</t>
  </si>
  <si>
    <t>5500 ANTIOCH</t>
  </si>
  <si>
    <t>11 OVER</t>
  </si>
  <si>
    <t>1902</t>
  </si>
  <si>
    <t>1905</t>
  </si>
  <si>
    <t>NI35/ANTIOCH</t>
  </si>
  <si>
    <t>MIX UP ON TAG</t>
  </si>
  <si>
    <t>1945</t>
  </si>
  <si>
    <t>7-11</t>
  </si>
  <si>
    <t>1915</t>
  </si>
  <si>
    <t>1930</t>
  </si>
  <si>
    <t>TRAFFIC ENFORCEMENT</t>
  </si>
  <si>
    <t>66TH TER/ANTIOCH</t>
  </si>
  <si>
    <t>2000</t>
  </si>
  <si>
    <t>2002</t>
  </si>
  <si>
    <t>2007</t>
  </si>
  <si>
    <t>2116</t>
  </si>
  <si>
    <t>WALK IN THEFT</t>
  </si>
  <si>
    <t>17-00640</t>
  </si>
  <si>
    <t>2130</t>
  </si>
  <si>
    <t>2245</t>
  </si>
  <si>
    <t>REPORT WRITING</t>
  </si>
  <si>
    <t>2305</t>
  </si>
  <si>
    <t>2320</t>
  </si>
  <si>
    <t>BRIEFING</t>
  </si>
  <si>
    <t>2325</t>
  </si>
  <si>
    <t>2332</t>
  </si>
  <si>
    <t>COMMERCIAL ALARM</t>
  </si>
  <si>
    <t>6236 MERRIAM DR</t>
  </si>
  <si>
    <t>A/2211</t>
  </si>
  <si>
    <t>DV BATTERY</t>
  </si>
  <si>
    <t>9111 W 73RD</t>
  </si>
  <si>
    <t>SUPP: 17-00642</t>
  </si>
  <si>
    <t>2337</t>
  </si>
  <si>
    <t>0058</t>
  </si>
  <si>
    <t>0115</t>
  </si>
  <si>
    <t>0145</t>
  </si>
  <si>
    <t>ROC</t>
  </si>
  <si>
    <t>6</t>
  </si>
  <si>
    <t>2207</t>
  </si>
  <si>
    <t>03.02.2017</t>
  </si>
  <si>
    <t>1709</t>
  </si>
  <si>
    <t>1717</t>
  </si>
  <si>
    <t>5600 ANTIOCH</t>
  </si>
  <si>
    <t>1721</t>
  </si>
  <si>
    <t>1728</t>
  </si>
  <si>
    <t>6014 HADLEY</t>
  </si>
  <si>
    <t>1740</t>
  </si>
  <si>
    <t>1813</t>
  </si>
  <si>
    <t>8600 PARKWAY</t>
  </si>
  <si>
    <t>17-00655/POSSESSION</t>
  </si>
  <si>
    <t>1840</t>
  </si>
  <si>
    <t>1925</t>
  </si>
  <si>
    <t>1939</t>
  </si>
  <si>
    <t>1950</t>
  </si>
  <si>
    <t>2005</t>
  </si>
  <si>
    <t>2025</t>
  </si>
  <si>
    <t>10-10</t>
  </si>
  <si>
    <t>2030</t>
  </si>
  <si>
    <t>2115</t>
  </si>
  <si>
    <t>2145</t>
  </si>
  <si>
    <t>2159</t>
  </si>
  <si>
    <t>AREA CHECK</t>
  </si>
  <si>
    <t>5360 MERRIAM DR</t>
  </si>
  <si>
    <t>2210</t>
  </si>
  <si>
    <t>2250</t>
  </si>
  <si>
    <t>CASE FOLLOW UP</t>
  </si>
  <si>
    <t>17-00640/17-00368</t>
  </si>
  <si>
    <t>2349</t>
  </si>
  <si>
    <t>BUILDING CHECK</t>
  </si>
  <si>
    <t>8801 JOHNSON</t>
  </si>
  <si>
    <t>0002</t>
  </si>
  <si>
    <t>0019</t>
  </si>
  <si>
    <t>0022</t>
  </si>
  <si>
    <t>55TH TER/ANTIOCH</t>
  </si>
  <si>
    <t>0035</t>
  </si>
  <si>
    <t>0050</t>
  </si>
  <si>
    <t>GRID B</t>
  </si>
  <si>
    <t>0018</t>
  </si>
  <si>
    <t>03.03.2017</t>
  </si>
  <si>
    <t>1720</t>
  </si>
  <si>
    <t>1730</t>
  </si>
  <si>
    <t>FILLING STATION</t>
  </si>
  <si>
    <t>1753</t>
  </si>
  <si>
    <t>1800</t>
  </si>
  <si>
    <t>1822</t>
  </si>
  <si>
    <t>5200 ANTIOCH</t>
  </si>
  <si>
    <t>1827</t>
  </si>
  <si>
    <t>1838</t>
  </si>
  <si>
    <t>1847</t>
  </si>
  <si>
    <t>5400 ANTIOCH</t>
  </si>
  <si>
    <t>STOP SIGN</t>
  </si>
  <si>
    <t>MARSHALLS</t>
  </si>
  <si>
    <t>1859</t>
  </si>
  <si>
    <t>HOTELS</t>
  </si>
  <si>
    <t>1934</t>
  </si>
  <si>
    <t>1942</t>
  </si>
  <si>
    <t>CINEMARK</t>
  </si>
  <si>
    <t>2006</t>
  </si>
  <si>
    <t>2009</t>
  </si>
  <si>
    <t>2034</t>
  </si>
  <si>
    <t>SUSPICIOUS ACTIVITY</t>
  </si>
  <si>
    <t>I35/JOHNSON</t>
  </si>
  <si>
    <t>A/2232</t>
  </si>
  <si>
    <t>2050</t>
  </si>
  <si>
    <t>2110</t>
  </si>
  <si>
    <t>8800 PARKWAY</t>
  </si>
  <si>
    <t>0 STOPS</t>
  </si>
  <si>
    <t>2220</t>
  </si>
  <si>
    <t>EVIDENCE ENTRY</t>
  </si>
  <si>
    <t>2226</t>
  </si>
  <si>
    <t>2228</t>
  </si>
  <si>
    <t>2249</t>
  </si>
  <si>
    <t>1 CAR 10-47</t>
  </si>
  <si>
    <t>6304 E FRONTAGE</t>
  </si>
  <si>
    <t>17-00670</t>
  </si>
  <si>
    <t>2345</t>
  </si>
  <si>
    <t>0045</t>
  </si>
  <si>
    <t>03.06.2017</t>
  </si>
  <si>
    <t>1703</t>
  </si>
  <si>
    <t>1725</t>
  </si>
  <si>
    <t>ANIMAL COMPLAINT</t>
  </si>
  <si>
    <t>5627 FARLEY</t>
  </si>
  <si>
    <t>RETURNED TO OWNER</t>
  </si>
  <si>
    <t>1735</t>
  </si>
  <si>
    <t>1741</t>
  </si>
  <si>
    <t>1746</t>
  </si>
  <si>
    <t>FIRE CALL</t>
  </si>
  <si>
    <t>9000 W. 49TH</t>
  </si>
  <si>
    <t>1808</t>
  </si>
  <si>
    <t>WALGREENS</t>
  </si>
  <si>
    <t>1828</t>
  </si>
  <si>
    <t>1837</t>
  </si>
  <si>
    <t>KMART</t>
  </si>
  <si>
    <t>1839</t>
  </si>
  <si>
    <t>VERBAL DISTURBANCE</t>
  </si>
  <si>
    <t xml:space="preserve">DENNY'S </t>
  </si>
  <si>
    <t>1900</t>
  </si>
  <si>
    <t>MEDICAL</t>
  </si>
  <si>
    <t>5400 FARLEY</t>
  </si>
  <si>
    <t>1908</t>
  </si>
  <si>
    <t>1910</t>
  </si>
  <si>
    <t>1913</t>
  </si>
  <si>
    <t>1928</t>
  </si>
  <si>
    <t>COMMUNTY CENTER</t>
  </si>
  <si>
    <t>1947</t>
  </si>
  <si>
    <t>ALARM</t>
  </si>
  <si>
    <t>5935 MERRIAM</t>
  </si>
  <si>
    <t>2013</t>
  </si>
  <si>
    <t>2014</t>
  </si>
  <si>
    <t>2105</t>
  </si>
  <si>
    <t>TRAFFIC HAZARD</t>
  </si>
  <si>
    <t>6500 CARTER</t>
  </si>
  <si>
    <t>2107</t>
  </si>
  <si>
    <t>6000 ANTIOCH</t>
  </si>
  <si>
    <t>2148</t>
  </si>
  <si>
    <t>2152</t>
  </si>
  <si>
    <t>PEPPERTREE</t>
  </si>
  <si>
    <t>2223</t>
  </si>
  <si>
    <t>2224</t>
  </si>
  <si>
    <t>2243</t>
  </si>
  <si>
    <t>10-45</t>
  </si>
  <si>
    <t>QUALITY</t>
  </si>
  <si>
    <t>2246</t>
  </si>
  <si>
    <t>2253</t>
  </si>
  <si>
    <t>SUSPICIOUS ACTIVTY</t>
  </si>
  <si>
    <t>5820 KNOX</t>
  </si>
  <si>
    <t>2303</t>
  </si>
  <si>
    <t>2314</t>
  </si>
  <si>
    <t>SPEED/NO INS</t>
  </si>
  <si>
    <t>2335</t>
  </si>
  <si>
    <t>6300 IKEA</t>
  </si>
  <si>
    <t>2355</t>
  </si>
  <si>
    <t>0008</t>
  </si>
  <si>
    <t>8300 PARKWAY</t>
  </si>
  <si>
    <t>1 STOP</t>
  </si>
  <si>
    <t>0014</t>
  </si>
  <si>
    <t>SPEED</t>
  </si>
  <si>
    <t>MINIT MART</t>
  </si>
  <si>
    <t>FUEL</t>
  </si>
  <si>
    <t>0032</t>
  </si>
  <si>
    <t>0041</t>
  </si>
  <si>
    <t>0100</t>
  </si>
  <si>
    <t>FOOT PATROL</t>
  </si>
  <si>
    <t>KINGS COVE</t>
  </si>
  <si>
    <t>A/2212</t>
  </si>
  <si>
    <t>A/2235</t>
  </si>
  <si>
    <t>03.07.2017</t>
  </si>
  <si>
    <t>EVE</t>
  </si>
  <si>
    <t>1505</t>
  </si>
  <si>
    <t>1520</t>
  </si>
  <si>
    <t>1534</t>
  </si>
  <si>
    <t>1539</t>
  </si>
  <si>
    <t>4800 ANTIOCH</t>
  </si>
  <si>
    <t>1545</t>
  </si>
  <si>
    <t>1555</t>
  </si>
  <si>
    <t>1603</t>
  </si>
  <si>
    <t>SMMC</t>
  </si>
  <si>
    <t>1616</t>
  </si>
  <si>
    <t>1620</t>
  </si>
  <si>
    <t>1622</t>
  </si>
  <si>
    <t>SUSPICIOUS VEHICLE</t>
  </si>
  <si>
    <t>PKWY/CARTER</t>
  </si>
  <si>
    <t>1628</t>
  </si>
  <si>
    <t>1652</t>
  </si>
  <si>
    <t>6200 ANTIOCH</t>
  </si>
  <si>
    <t>SPEED/NO DL</t>
  </si>
  <si>
    <t>2132</t>
  </si>
  <si>
    <t>1700</t>
  </si>
  <si>
    <t>1715</t>
  </si>
  <si>
    <t>PUBLIC ASSIST</t>
  </si>
  <si>
    <t>1734</t>
  </si>
  <si>
    <t>TOWN CENTER</t>
  </si>
  <si>
    <t>1811</t>
  </si>
  <si>
    <t>1815</t>
  </si>
  <si>
    <t>2118</t>
  </si>
  <si>
    <t>1852</t>
  </si>
  <si>
    <t>1901</t>
  </si>
  <si>
    <t>CHATLAIN PARK</t>
  </si>
  <si>
    <t>1916</t>
  </si>
  <si>
    <t>PKWY/MACKEY</t>
  </si>
  <si>
    <t>TAG LIGHT</t>
  </si>
  <si>
    <t>1932</t>
  </si>
  <si>
    <t>1937</t>
  </si>
  <si>
    <t>PKWY/GOODMAN</t>
  </si>
  <si>
    <t>1951</t>
  </si>
  <si>
    <t>1958</t>
  </si>
  <si>
    <t>PKWY/ANTIOCH</t>
  </si>
  <si>
    <t>HEADLIGHT</t>
  </si>
  <si>
    <t>2011</t>
  </si>
  <si>
    <t>2033</t>
  </si>
  <si>
    <t>2046</t>
  </si>
  <si>
    <t>OVERBROOK</t>
  </si>
  <si>
    <t>2109</t>
  </si>
  <si>
    <t>2128</t>
  </si>
  <si>
    <t>2140</t>
  </si>
  <si>
    <t>AUTO THEFT</t>
  </si>
  <si>
    <t>2234</t>
  </si>
  <si>
    <t>2242</t>
  </si>
  <si>
    <t>2205</t>
  </si>
  <si>
    <t>7</t>
  </si>
  <si>
    <t>03.08.2017</t>
  </si>
  <si>
    <t>DAYS</t>
  </si>
  <si>
    <t>0705</t>
  </si>
  <si>
    <t>0730</t>
  </si>
  <si>
    <t>0750</t>
  </si>
  <si>
    <t>0805</t>
  </si>
  <si>
    <t>0806</t>
  </si>
  <si>
    <t>0812</t>
  </si>
  <si>
    <t>PED CHECK</t>
  </si>
  <si>
    <t>69TH/EBY</t>
  </si>
  <si>
    <t>0833</t>
  </si>
  <si>
    <t>0839</t>
  </si>
  <si>
    <t>0845</t>
  </si>
  <si>
    <t>0911</t>
  </si>
  <si>
    <t>9700 W 67TH</t>
  </si>
  <si>
    <t>0917</t>
  </si>
  <si>
    <t>0925</t>
  </si>
  <si>
    <t>1006</t>
  </si>
  <si>
    <t>DOMESTIC NVL</t>
  </si>
  <si>
    <t>7334 ROYALTY</t>
  </si>
  <si>
    <t>17-00722</t>
  </si>
  <si>
    <t>1022</t>
  </si>
  <si>
    <t>1028</t>
  </si>
  <si>
    <t>1047</t>
  </si>
  <si>
    <t>10-47</t>
  </si>
  <si>
    <t>5700 ANTIOCH</t>
  </si>
  <si>
    <t>17-00724</t>
  </si>
  <si>
    <t>1101</t>
  </si>
  <si>
    <t>1107</t>
  </si>
  <si>
    <t>1113</t>
  </si>
  <si>
    <t>WELFARE CHECK</t>
  </si>
  <si>
    <t>7415 ROYALTY</t>
  </si>
  <si>
    <t>1132</t>
  </si>
  <si>
    <t>1210</t>
  </si>
  <si>
    <t>FIELD/OVERBROOK</t>
  </si>
  <si>
    <t>1219</t>
  </si>
  <si>
    <t>1227</t>
  </si>
  <si>
    <t>FOLLOW UP</t>
  </si>
  <si>
    <t>1254</t>
  </si>
  <si>
    <t>1326</t>
  </si>
  <si>
    <t>1333</t>
  </si>
  <si>
    <t>1358</t>
  </si>
  <si>
    <t>1359</t>
  </si>
  <si>
    <t>1410</t>
  </si>
  <si>
    <t>9107 W. 70TH</t>
  </si>
  <si>
    <t>1413</t>
  </si>
  <si>
    <t>1438</t>
  </si>
  <si>
    <t>TRAFFIC COMPLAINT</t>
  </si>
  <si>
    <t>6325 CRAIG</t>
  </si>
  <si>
    <t>03.13.2017</t>
  </si>
  <si>
    <t>1724</t>
  </si>
  <si>
    <t>DV FOLLOP UP</t>
  </si>
  <si>
    <t>6109 BALBOA</t>
  </si>
  <si>
    <t>A/2265</t>
  </si>
  <si>
    <t>1802</t>
  </si>
  <si>
    <t>1804</t>
  </si>
  <si>
    <t>1809</t>
  </si>
  <si>
    <t>ATT&amp;T</t>
  </si>
  <si>
    <t>1824</t>
  </si>
  <si>
    <t>PANERA</t>
  </si>
  <si>
    <t>1825</t>
  </si>
  <si>
    <t>1826</t>
  </si>
  <si>
    <t>AUTO BURGLARY</t>
  </si>
  <si>
    <t>1936</t>
  </si>
  <si>
    <t>2016</t>
  </si>
  <si>
    <t>ASSIST OUTSIDE AGENCY</t>
  </si>
  <si>
    <t>9965 W 61ST</t>
  </si>
  <si>
    <t>A/2231</t>
  </si>
  <si>
    <t>DTB'S</t>
  </si>
  <si>
    <t>FIELD/VAVRA PARK</t>
  </si>
  <si>
    <t>2135</t>
  </si>
  <si>
    <t>ANIMAL NEGLECT</t>
  </si>
  <si>
    <t>ANIMALS WERE 10-4</t>
  </si>
  <si>
    <t>2150</t>
  </si>
  <si>
    <t>2154</t>
  </si>
  <si>
    <t>DICKS</t>
  </si>
  <si>
    <t>2218</t>
  </si>
  <si>
    <t>2235</t>
  </si>
  <si>
    <t>2255</t>
  </si>
  <si>
    <t>2340</t>
  </si>
  <si>
    <t>2354</t>
  </si>
  <si>
    <t>SM PKWY</t>
  </si>
  <si>
    <t>0101</t>
  </si>
  <si>
    <t>DUI</t>
  </si>
  <si>
    <t>PKWY/WOODWARD</t>
  </si>
  <si>
    <t>03.14.2017</t>
  </si>
  <si>
    <t>EVES</t>
  </si>
  <si>
    <t>10</t>
  </si>
  <si>
    <t>1456</t>
  </si>
  <si>
    <t>1459</t>
  </si>
  <si>
    <t>1515</t>
  </si>
  <si>
    <t>THEFT</t>
  </si>
  <si>
    <t>HOME DEPOT</t>
  </si>
  <si>
    <t>1517</t>
  </si>
  <si>
    <t>1518</t>
  </si>
  <si>
    <t>1623</t>
  </si>
  <si>
    <t>HOBBY LOBBY</t>
  </si>
  <si>
    <t>17-00791</t>
  </si>
  <si>
    <t>1643</t>
  </si>
  <si>
    <t>1651</t>
  </si>
  <si>
    <t>1706</t>
  </si>
  <si>
    <t>TRESPASS</t>
  </si>
  <si>
    <t>1830</t>
  </si>
  <si>
    <t>STATION</t>
  </si>
  <si>
    <t>17-0091</t>
  </si>
  <si>
    <t>1841</t>
  </si>
  <si>
    <t>JOHNSON/ROBINSON</t>
  </si>
  <si>
    <t>1924</t>
  </si>
  <si>
    <t>2008</t>
  </si>
  <si>
    <t>7811 ANTIOCH</t>
  </si>
  <si>
    <t>2032</t>
  </si>
  <si>
    <t>VAVRA PARK</t>
  </si>
  <si>
    <t>2044</t>
  </si>
  <si>
    <t>ASSIST THE PUBLIC</t>
  </si>
  <si>
    <t>2125</t>
  </si>
  <si>
    <t>10100 PKWY</t>
  </si>
  <si>
    <t>2139</t>
  </si>
  <si>
    <t>JOHNSON/SLATER</t>
  </si>
  <si>
    <t>48/35</t>
  </si>
  <si>
    <t>2212</t>
  </si>
  <si>
    <t>2217</t>
  </si>
  <si>
    <t>FTY/10-48</t>
  </si>
  <si>
    <t>56TH/METCALF LANE</t>
  </si>
  <si>
    <t>A/MSPD</t>
  </si>
  <si>
    <t>03.15.2017</t>
  </si>
  <si>
    <t>1300</t>
  </si>
  <si>
    <t>1630</t>
  </si>
  <si>
    <t>ACTIVE SHOOTER TRAINING</t>
  </si>
  <si>
    <t>MERRIAM PARK</t>
  </si>
  <si>
    <t>1646</t>
  </si>
  <si>
    <t>1823</t>
  </si>
  <si>
    <t>THEFT/INTERFERENCE</t>
  </si>
  <si>
    <t>17-00805</t>
  </si>
  <si>
    <t>TRANSPORT</t>
  </si>
  <si>
    <t>CENTRAL BOOKING</t>
  </si>
  <si>
    <t>2035</t>
  </si>
  <si>
    <t>2055</t>
  </si>
  <si>
    <t>2121</t>
  </si>
  <si>
    <t>2346</t>
  </si>
  <si>
    <t>NB I35/67TH</t>
  </si>
  <si>
    <t>17-00811</t>
  </si>
  <si>
    <t>0000</t>
  </si>
  <si>
    <t>03.17.2017</t>
  </si>
  <si>
    <t>1920</t>
  </si>
  <si>
    <t>REPORT CORRECTIONS</t>
  </si>
  <si>
    <t>1923</t>
  </si>
  <si>
    <t xml:space="preserve">BUSINESS CHECK </t>
  </si>
  <si>
    <t>MERRIAM DR</t>
  </si>
  <si>
    <t>2015</t>
  </si>
  <si>
    <t>2049</t>
  </si>
  <si>
    <t>2103</t>
  </si>
  <si>
    <t>2108</t>
  </si>
  <si>
    <t>COUNTRY HILL</t>
  </si>
  <si>
    <t>2111</t>
  </si>
  <si>
    <t>EXTENDED STAY</t>
  </si>
  <si>
    <t>NO SIGNAL</t>
  </si>
  <si>
    <t>2117</t>
  </si>
  <si>
    <t>2215</t>
  </si>
  <si>
    <t>BATTERY/PHYSICAL DIST.</t>
  </si>
  <si>
    <t>SKATE CITY</t>
  </si>
  <si>
    <t>SUPPLEMENT 17-00835</t>
  </si>
  <si>
    <t>0120</t>
  </si>
  <si>
    <t>0126</t>
  </si>
  <si>
    <t>0151</t>
  </si>
  <si>
    <t>AREA CHECKS</t>
  </si>
  <si>
    <t>0157</t>
  </si>
  <si>
    <t>0204</t>
  </si>
  <si>
    <t>NON PAY</t>
  </si>
  <si>
    <t>9004 W 50TH TERR</t>
  </si>
  <si>
    <t>0209</t>
  </si>
  <si>
    <t>0226</t>
  </si>
  <si>
    <t>PEDCHECK</t>
  </si>
  <si>
    <t>I35/PARKWAY</t>
  </si>
  <si>
    <t>0231</t>
  </si>
  <si>
    <t>0233</t>
  </si>
  <si>
    <t>0241</t>
  </si>
  <si>
    <t>6505 E FRONTAGE</t>
  </si>
  <si>
    <t>03.20.2017</t>
  </si>
  <si>
    <t>1516</t>
  </si>
  <si>
    <t>1522</t>
  </si>
  <si>
    <t>1556</t>
  </si>
  <si>
    <t>NB I35/W 75TH</t>
  </si>
  <si>
    <t>17-00862</t>
  </si>
  <si>
    <t>1400</t>
  </si>
  <si>
    <t>OAK PARK MALL</t>
  </si>
  <si>
    <t>1557</t>
  </si>
  <si>
    <t>1610</t>
  </si>
  <si>
    <t>1641</t>
  </si>
  <si>
    <t>CIVIL MATTER</t>
  </si>
  <si>
    <t>6502 GOODMAN DR</t>
  </si>
  <si>
    <t>1655</t>
  </si>
  <si>
    <t>1723</t>
  </si>
  <si>
    <t>1733</t>
  </si>
  <si>
    <t>BATTERY</t>
  </si>
  <si>
    <t>1820</t>
  </si>
  <si>
    <t>1912</t>
  </si>
  <si>
    <t>5135 MERRIAM DR</t>
  </si>
  <si>
    <t>1929</t>
  </si>
  <si>
    <t>8701 JOHNSON</t>
  </si>
  <si>
    <t>2003</t>
  </si>
  <si>
    <t>2010</t>
  </si>
  <si>
    <t>AUDIBLE ALARM</t>
  </si>
  <si>
    <t>6235 SLATER</t>
  </si>
  <si>
    <t>2021</t>
  </si>
  <si>
    <t>10100 SM PARKWAY</t>
  </si>
  <si>
    <t>2048</t>
  </si>
  <si>
    <t>5400 ANTIOCH RD</t>
  </si>
  <si>
    <t>2056</t>
  </si>
  <si>
    <t>2058</t>
  </si>
  <si>
    <t>2126</t>
  </si>
  <si>
    <t>VEHICLE SEARCH</t>
  </si>
  <si>
    <t>PKWY/SLATER</t>
  </si>
  <si>
    <t>A/2252</t>
  </si>
  <si>
    <t>5</t>
  </si>
  <si>
    <t>03.21.2017</t>
  </si>
  <si>
    <t>1658</t>
  </si>
  <si>
    <t>1731</t>
  </si>
  <si>
    <t>WALK-IN DISORDERLY CONDUCT</t>
  </si>
  <si>
    <t>17-00875</t>
  </si>
  <si>
    <t>1816</t>
  </si>
  <si>
    <t>1858</t>
  </si>
  <si>
    <t>PUBLIC SERVICE</t>
  </si>
  <si>
    <t>1911</t>
  </si>
  <si>
    <t>912</t>
  </si>
  <si>
    <t>1949</t>
  </si>
  <si>
    <t>WARRANT ARREST</t>
  </si>
  <si>
    <t>9100 W 73RD</t>
  </si>
  <si>
    <t>17-00640/17-00740</t>
  </si>
  <si>
    <t>2157</t>
  </si>
  <si>
    <t>CRIMINAL THREAT</t>
  </si>
  <si>
    <t>10232 EDELWEISS CIR</t>
  </si>
  <si>
    <t>17-00878</t>
  </si>
  <si>
    <t>2350</t>
  </si>
  <si>
    <t>8</t>
  </si>
  <si>
    <t>03.22.2017</t>
  </si>
  <si>
    <t>1115</t>
  </si>
  <si>
    <t>1215</t>
  </si>
  <si>
    <t>1218</t>
  </si>
  <si>
    <t>1232</t>
  </si>
  <si>
    <t>1245</t>
  </si>
  <si>
    <t>1500</t>
  </si>
  <si>
    <t>DT TRAINING</t>
  </si>
  <si>
    <t>CITY HALL</t>
  </si>
  <si>
    <t>A/HUTCH</t>
  </si>
  <si>
    <t>1502</t>
  </si>
  <si>
    <t>1507</t>
  </si>
  <si>
    <t>1532</t>
  </si>
  <si>
    <t>ASSIST O/A</t>
  </si>
  <si>
    <t>6301 CARTER</t>
  </si>
  <si>
    <t>1624</t>
  </si>
  <si>
    <t>1633</t>
  </si>
  <si>
    <t>1743</t>
  </si>
  <si>
    <t>10-48</t>
  </si>
  <si>
    <t>9900 SM PKWY</t>
  </si>
  <si>
    <t>1755</t>
  </si>
  <si>
    <t>61ST/ANTIOCH</t>
  </si>
  <si>
    <t>1909</t>
  </si>
  <si>
    <t>17-00890</t>
  </si>
  <si>
    <t>03.27.2017</t>
  </si>
  <si>
    <t>1719</t>
  </si>
  <si>
    <t>1722</t>
  </si>
  <si>
    <t>1729</t>
  </si>
  <si>
    <t>ABANDONED VEHICLE</t>
  </si>
  <si>
    <t>9014 W. 69TH</t>
  </si>
  <si>
    <t>1952</t>
  </si>
  <si>
    <t>1818</t>
  </si>
  <si>
    <t>OPEN DOOR</t>
  </si>
  <si>
    <t>6206 CRAIG</t>
  </si>
  <si>
    <t>SHAWNEE MISSION PKWY</t>
  </si>
  <si>
    <t>1843</t>
  </si>
  <si>
    <t>1853</t>
  </si>
  <si>
    <t>1856</t>
  </si>
  <si>
    <t>1943</t>
  </si>
  <si>
    <t>PKWY/ROBINHOOD</t>
  </si>
  <si>
    <t>TAILIGHT/BRAKELIGHT</t>
  </si>
  <si>
    <t>1953</t>
  </si>
  <si>
    <t>COMMUNITY CENTER</t>
  </si>
  <si>
    <t>2037</t>
  </si>
  <si>
    <t>PKWY/MASTIN</t>
  </si>
  <si>
    <t>SPEED 55/45</t>
  </si>
  <si>
    <t>W 75/ I35</t>
  </si>
  <si>
    <t>17-00940</t>
  </si>
  <si>
    <t>2155</t>
  </si>
  <si>
    <t>0005</t>
  </si>
  <si>
    <t>0024</t>
  </si>
  <si>
    <t>QUALITY INN</t>
  </si>
  <si>
    <t>0049</t>
  </si>
  <si>
    <t>0053</t>
  </si>
  <si>
    <t>0102</t>
  </si>
  <si>
    <t>7906 W 59TH TER</t>
  </si>
  <si>
    <t>03.29.2017</t>
  </si>
  <si>
    <t>1707</t>
  </si>
  <si>
    <t>1956</t>
  </si>
  <si>
    <t>CRIM USE-FINANCIAL CARD</t>
  </si>
  <si>
    <t>ARISTOCRAT</t>
  </si>
  <si>
    <t>2042</t>
  </si>
  <si>
    <t>2101</t>
  </si>
  <si>
    <t>2104</t>
  </si>
  <si>
    <t>2136</t>
  </si>
  <si>
    <t>2151</t>
  </si>
  <si>
    <t>2156</t>
  </si>
  <si>
    <t>2203</t>
  </si>
  <si>
    <t>INFINITY</t>
  </si>
  <si>
    <t>2209</t>
  </si>
  <si>
    <t>2307</t>
  </si>
  <si>
    <t>2347</t>
  </si>
  <si>
    <t>UNKNOWN ACCIDENT</t>
  </si>
  <si>
    <t>SB 135 / JOHNSON</t>
  </si>
  <si>
    <t>0010</t>
  </si>
  <si>
    <t>0055</t>
  </si>
  <si>
    <t>10-10/SHIFT MEETING</t>
  </si>
  <si>
    <t>2318</t>
  </si>
  <si>
    <t>TAG</t>
  </si>
  <si>
    <t>WEILER</t>
  </si>
  <si>
    <t>03.30.2017</t>
  </si>
  <si>
    <t>MIDS</t>
  </si>
  <si>
    <t>2206</t>
  </si>
  <si>
    <t>0143</t>
  </si>
  <si>
    <t>FOLLOW UP/REPORTS</t>
  </si>
  <si>
    <t>0205</t>
  </si>
  <si>
    <t>FAX WARRANT</t>
  </si>
  <si>
    <t>17-00983</t>
  </si>
  <si>
    <t>0235</t>
  </si>
  <si>
    <t>REPORTS/VIDEO</t>
  </si>
  <si>
    <t>0251</t>
  </si>
  <si>
    <t>10244 W 75TH</t>
  </si>
  <si>
    <t>0310</t>
  </si>
  <si>
    <t>0329</t>
  </si>
  <si>
    <t>0339</t>
  </si>
  <si>
    <t>NB I35 / JOHNSON</t>
  </si>
  <si>
    <t>82/60, NO INSURANCE</t>
  </si>
  <si>
    <t>0356</t>
  </si>
  <si>
    <t>0426</t>
  </si>
  <si>
    <t>0439</t>
  </si>
  <si>
    <t>10100 SM PKWY</t>
  </si>
  <si>
    <t>59/35</t>
  </si>
  <si>
    <t>0459</t>
  </si>
  <si>
    <t>0511</t>
  </si>
  <si>
    <t>0531</t>
  </si>
  <si>
    <t>0546</t>
  </si>
  <si>
    <t>6400 ANTIOCH</t>
  </si>
  <si>
    <t>0604</t>
  </si>
  <si>
    <t>0642</t>
  </si>
  <si>
    <t>03.31.2017</t>
  </si>
  <si>
    <t>1</t>
  </si>
  <si>
    <t>2327</t>
  </si>
  <si>
    <t>2333</t>
  </si>
  <si>
    <t>0031</t>
  </si>
  <si>
    <t>A GRID</t>
  </si>
  <si>
    <t>0056</t>
  </si>
  <si>
    <t>0103</t>
  </si>
  <si>
    <t>5630 ANTIOCH</t>
  </si>
  <si>
    <t>0107</t>
  </si>
  <si>
    <t>0112</t>
  </si>
  <si>
    <t>10400 SM PKWY</t>
  </si>
  <si>
    <t>TURN SIGNALS</t>
  </si>
  <si>
    <t>0136</t>
  </si>
  <si>
    <t>0150</t>
  </si>
  <si>
    <t>0223</t>
  </si>
  <si>
    <t>0254</t>
  </si>
  <si>
    <t>0304</t>
  </si>
  <si>
    <t xml:space="preserve">DANS ELECTRIC </t>
  </si>
  <si>
    <t>0326</t>
  </si>
  <si>
    <t>0343</t>
  </si>
  <si>
    <t>0344</t>
  </si>
  <si>
    <t>0400</t>
  </si>
  <si>
    <t>911 OPEN LINE</t>
  </si>
  <si>
    <t>0421</t>
  </si>
  <si>
    <t>0434</t>
  </si>
  <si>
    <t>0449</t>
  </si>
  <si>
    <t>0507</t>
  </si>
  <si>
    <t>0515</t>
  </si>
  <si>
    <t>0545</t>
  </si>
  <si>
    <t>03.28.2017</t>
  </si>
  <si>
    <t>1230</t>
  </si>
  <si>
    <t>INVESTIGATIONS</t>
  </si>
  <si>
    <t>1712</t>
  </si>
  <si>
    <t>WARRANT ATTEMPT</t>
  </si>
  <si>
    <t>5155 FARLEY</t>
  </si>
  <si>
    <t>ANIMAL PICKUP</t>
  </si>
  <si>
    <t>IBT</t>
  </si>
  <si>
    <t>CPL WEILER</t>
  </si>
  <si>
    <t>17-00950</t>
  </si>
  <si>
    <t>0608</t>
  </si>
  <si>
    <t>0633</t>
  </si>
  <si>
    <t>0640</t>
  </si>
  <si>
    <t>0650</t>
  </si>
  <si>
    <t>S GRID</t>
  </si>
  <si>
    <t>DAILY LOG</t>
  </si>
  <si>
    <t>John Doe</t>
  </si>
  <si>
    <t>March</t>
  </si>
  <si>
    <t xml:space="preserve">Seth Potts
Crime Analyst | Merriam Police Department
Phone: 913-322-5560 x4404
Email: seth.potts@merriam.org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</si>
</sst>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1" x14ac:knownFonts="1">
    <font>
      <sz val="10"/>
      <name val="Arial"/>
    </font>
    <font>
      <i/>
      <sz val="16"/>
      <name val="Times New Roman"/>
      <family val="1"/>
    </font>
    <font>
      <sz val="10"/>
      <name val="Times New Roman"/>
      <family val="1"/>
    </font>
    <font>
      <u/>
      <sz val="16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</xf>
    <xf numFmtId="49" fontId="5" fillId="0" borderId="0" xfId="0" applyNumberFormat="1" applyFont="1" applyProtection="1"/>
    <xf numFmtId="49" fontId="2" fillId="0" borderId="0" xfId="0" applyNumberFormat="1" applyFont="1" applyProtection="1">
      <protection hidden="1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1" fontId="9" fillId="0" borderId="6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49" fontId="6" fillId="0" borderId="2" xfId="0" applyNumberFormat="1" applyFont="1" applyBorder="1" applyAlignment="1" applyProtection="1">
      <protection locked="0"/>
    </xf>
    <xf numFmtId="49" fontId="10" fillId="0" borderId="0" xfId="0" applyNumberFormat="1" applyFont="1" applyAlignment="1" applyProtection="1"/>
    <xf numFmtId="49" fontId="10" fillId="0" borderId="0" xfId="0" applyNumberFormat="1" applyFont="1" applyProtection="1"/>
    <xf numFmtId="49" fontId="6" fillId="0" borderId="2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1" fontId="2" fillId="0" borderId="2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1" fontId="4" fillId="0" borderId="1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9" fontId="2" fillId="2" borderId="13" xfId="0" applyNumberFormat="1" applyFont="1" applyFill="1" applyBorder="1" applyAlignment="1" applyProtection="1">
      <alignment horizontal="center" wrapText="1"/>
    </xf>
    <xf numFmtId="49" fontId="2" fillId="2" borderId="14" xfId="0" applyNumberFormat="1" applyFont="1" applyFill="1" applyBorder="1" applyAlignment="1" applyProtection="1">
      <alignment horizontal="center"/>
    </xf>
    <xf numFmtId="49" fontId="2" fillId="2" borderId="15" xfId="0" applyNumberFormat="1" applyFont="1" applyFill="1" applyBorder="1" applyAlignment="1" applyProtection="1">
      <alignment horizontal="center"/>
    </xf>
    <xf numFmtId="49" fontId="2" fillId="2" borderId="16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7" xfId="0" applyNumberFormat="1" applyFont="1" applyFill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 applyProtection="1">
      <alignment horizontal="center"/>
    </xf>
    <xf numFmtId="49" fontId="2" fillId="2" borderId="20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protection locked="0"/>
    </xf>
    <xf numFmtId="49" fontId="6" fillId="0" borderId="11" xfId="0" applyNumberFormat="1" applyFont="1" applyBorder="1" applyAlignment="1" applyProtection="1">
      <protection locked="0"/>
    </xf>
    <xf numFmtId="49" fontId="6" fillId="0" borderId="12" xfId="0" applyNumberFormat="1" applyFont="1" applyBorder="1" applyAlignment="1" applyProtection="1">
      <protection locked="0"/>
    </xf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/>
    <xf numFmtId="49" fontId="7" fillId="0" borderId="0" xfId="0" applyNumberFormat="1" applyFont="1" applyAlignment="1" applyProtection="1">
      <alignment horizontal="right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49" fontId="9" fillId="0" borderId="7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tabSelected="1" zoomScale="85" zoomScaleNormal="85" zoomScaleSheetLayoutView="75" workbookViewId="0">
      <selection activeCell="S11" sqref="S11:W15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82</v>
      </c>
      <c r="G4" s="60"/>
      <c r="H4" s="2" t="s">
        <v>4</v>
      </c>
      <c r="I4" s="61">
        <v>2233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84</v>
      </c>
      <c r="C8" s="31" t="s">
        <v>85</v>
      </c>
      <c r="D8" s="31"/>
      <c r="E8" s="50" t="s">
        <v>86</v>
      </c>
      <c r="F8" s="50"/>
      <c r="G8" s="50"/>
      <c r="H8" s="51" t="s">
        <v>87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88</v>
      </c>
      <c r="C9" s="31" t="s">
        <v>91</v>
      </c>
      <c r="D9" s="31"/>
      <c r="E9" s="50" t="s">
        <v>89</v>
      </c>
      <c r="F9" s="50"/>
      <c r="G9" s="50"/>
      <c r="H9" s="51" t="s">
        <v>90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thickBot="1" x14ac:dyDescent="0.3">
      <c r="A10" s="28"/>
      <c r="B10" s="28" t="s">
        <v>92</v>
      </c>
      <c r="C10" s="31" t="s">
        <v>93</v>
      </c>
      <c r="D10" s="31" t="s">
        <v>68</v>
      </c>
      <c r="E10" s="50" t="s">
        <v>94</v>
      </c>
      <c r="F10" s="50"/>
      <c r="G10" s="50"/>
      <c r="H10" s="51" t="s">
        <v>95</v>
      </c>
      <c r="I10" s="52"/>
      <c r="J10" s="53"/>
      <c r="K10" s="28" t="s">
        <v>72</v>
      </c>
      <c r="L10" s="35"/>
      <c r="M10" s="35"/>
      <c r="N10" s="51" t="s">
        <v>96</v>
      </c>
      <c r="O10" s="52"/>
      <c r="P10" s="53"/>
    </row>
    <row r="11" spans="1:50" ht="20.25" customHeight="1" x14ac:dyDescent="0.25">
      <c r="A11" s="28"/>
      <c r="B11" s="28" t="s">
        <v>97</v>
      </c>
      <c r="C11" s="31" t="s">
        <v>98</v>
      </c>
      <c r="D11" s="31" t="s">
        <v>68</v>
      </c>
      <c r="E11" s="50" t="s">
        <v>94</v>
      </c>
      <c r="F11" s="50"/>
      <c r="G11" s="50"/>
      <c r="H11" s="51" t="s">
        <v>99</v>
      </c>
      <c r="I11" s="52"/>
      <c r="J11" s="53"/>
      <c r="K11" s="28" t="s">
        <v>72</v>
      </c>
      <c r="L11" s="35"/>
      <c r="M11" s="35"/>
      <c r="N11" s="51" t="s">
        <v>100</v>
      </c>
      <c r="O11" s="52"/>
      <c r="P11" s="53"/>
      <c r="S11" s="41" t="s">
        <v>730</v>
      </c>
      <c r="T11" s="42"/>
      <c r="U11" s="42"/>
      <c r="V11" s="42"/>
      <c r="W11" s="4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101</v>
      </c>
      <c r="C12" s="31" t="s">
        <v>102</v>
      </c>
      <c r="D12" s="31" t="s">
        <v>68</v>
      </c>
      <c r="E12" s="50" t="s">
        <v>94</v>
      </c>
      <c r="F12" s="50"/>
      <c r="G12" s="50"/>
      <c r="H12" s="51" t="s">
        <v>103</v>
      </c>
      <c r="I12" s="52"/>
      <c r="J12" s="53"/>
      <c r="K12" s="28" t="s">
        <v>72</v>
      </c>
      <c r="L12" s="35"/>
      <c r="M12" s="35"/>
      <c r="N12" s="51" t="s">
        <v>104</v>
      </c>
      <c r="O12" s="52"/>
      <c r="P12" s="53"/>
      <c r="S12" s="44"/>
      <c r="T12" s="45"/>
      <c r="U12" s="45"/>
      <c r="V12" s="45"/>
      <c r="W12" s="46"/>
      <c r="AX12" s="6" t="s">
        <v>61</v>
      </c>
    </row>
    <row r="13" spans="1:50" ht="20.25" customHeight="1" x14ac:dyDescent="0.25">
      <c r="A13" s="28"/>
      <c r="B13" s="28" t="s">
        <v>107</v>
      </c>
      <c r="C13" s="31" t="s">
        <v>108</v>
      </c>
      <c r="D13" s="31"/>
      <c r="E13" s="50" t="s">
        <v>109</v>
      </c>
      <c r="F13" s="50"/>
      <c r="G13" s="50"/>
      <c r="H13" s="51" t="s">
        <v>110</v>
      </c>
      <c r="I13" s="52"/>
      <c r="J13" s="53"/>
      <c r="K13" s="28" t="s">
        <v>61</v>
      </c>
      <c r="L13" s="35"/>
      <c r="M13" s="35"/>
      <c r="N13" s="51"/>
      <c r="O13" s="52"/>
      <c r="P13" s="53"/>
      <c r="S13" s="44"/>
      <c r="T13" s="45"/>
      <c r="U13" s="45"/>
      <c r="V13" s="45"/>
      <c r="W13" s="46"/>
      <c r="AX13" s="6" t="s">
        <v>62</v>
      </c>
    </row>
    <row r="14" spans="1:50" ht="20.25" customHeight="1" x14ac:dyDescent="0.25">
      <c r="A14" s="28"/>
      <c r="B14" s="28" t="s">
        <v>105</v>
      </c>
      <c r="C14" s="31" t="s">
        <v>111</v>
      </c>
      <c r="D14" s="31"/>
      <c r="E14" s="50" t="s">
        <v>89</v>
      </c>
      <c r="F14" s="50"/>
      <c r="G14" s="50"/>
      <c r="H14" s="51" t="s">
        <v>106</v>
      </c>
      <c r="I14" s="52"/>
      <c r="J14" s="53"/>
      <c r="K14" s="28" t="s">
        <v>61</v>
      </c>
      <c r="L14" s="35"/>
      <c r="M14" s="35"/>
      <c r="N14" s="51"/>
      <c r="O14" s="52"/>
      <c r="P14" s="53"/>
      <c r="S14" s="44"/>
      <c r="T14" s="45"/>
      <c r="U14" s="45"/>
      <c r="V14" s="45"/>
      <c r="W14" s="46"/>
      <c r="AX14" s="6" t="s">
        <v>11</v>
      </c>
    </row>
    <row r="15" spans="1:50" ht="20.25" customHeight="1" thickBot="1" x14ac:dyDescent="0.3">
      <c r="A15" s="28" t="s">
        <v>112</v>
      </c>
      <c r="B15" s="28" t="s">
        <v>113</v>
      </c>
      <c r="C15" s="31" t="s">
        <v>114</v>
      </c>
      <c r="D15" s="31"/>
      <c r="E15" s="50" t="s">
        <v>115</v>
      </c>
      <c r="F15" s="50"/>
      <c r="G15" s="50"/>
      <c r="H15" s="51" t="s">
        <v>87</v>
      </c>
      <c r="I15" s="52"/>
      <c r="J15" s="53"/>
      <c r="K15" s="28" t="s">
        <v>10</v>
      </c>
      <c r="L15" s="35"/>
      <c r="M15" s="35"/>
      <c r="N15" s="51" t="s">
        <v>116</v>
      </c>
      <c r="O15" s="52"/>
      <c r="P15" s="53"/>
      <c r="S15" s="47"/>
      <c r="T15" s="48"/>
      <c r="U15" s="48"/>
      <c r="V15" s="48"/>
      <c r="W15" s="49"/>
      <c r="AX15" s="6" t="s">
        <v>12</v>
      </c>
    </row>
    <row r="16" spans="1:50" ht="20.25" customHeight="1" x14ac:dyDescent="0.25">
      <c r="A16" s="28"/>
      <c r="B16" s="28" t="s">
        <v>117</v>
      </c>
      <c r="C16" s="31" t="s">
        <v>118</v>
      </c>
      <c r="D16" s="31"/>
      <c r="E16" s="50" t="s">
        <v>119</v>
      </c>
      <c r="F16" s="50"/>
      <c r="G16" s="50"/>
      <c r="H16" s="51" t="s">
        <v>87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 t="s">
        <v>120</v>
      </c>
      <c r="C17" s="31" t="s">
        <v>121</v>
      </c>
      <c r="D17" s="31"/>
      <c r="E17" s="50" t="s">
        <v>122</v>
      </c>
      <c r="F17" s="50"/>
      <c r="G17" s="50"/>
      <c r="H17" s="51" t="s">
        <v>87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 t="s">
        <v>121</v>
      </c>
      <c r="B18" s="28" t="s">
        <v>123</v>
      </c>
      <c r="C18" s="31" t="s">
        <v>124</v>
      </c>
      <c r="D18" s="31"/>
      <c r="E18" s="50" t="s">
        <v>125</v>
      </c>
      <c r="F18" s="50"/>
      <c r="G18" s="50"/>
      <c r="H18" s="51" t="s">
        <v>126</v>
      </c>
      <c r="I18" s="52"/>
      <c r="J18" s="53"/>
      <c r="K18" s="28" t="s">
        <v>61</v>
      </c>
      <c r="L18" s="35"/>
      <c r="M18" s="35"/>
      <c r="N18" s="51" t="s">
        <v>127</v>
      </c>
      <c r="O18" s="52"/>
      <c r="P18" s="53"/>
      <c r="AX18" s="1" t="s">
        <v>72</v>
      </c>
    </row>
    <row r="19" spans="1:50" ht="20.25" customHeight="1" x14ac:dyDescent="0.25">
      <c r="A19" s="28" t="s">
        <v>124</v>
      </c>
      <c r="B19" s="28" t="s">
        <v>131</v>
      </c>
      <c r="C19" s="31" t="s">
        <v>132</v>
      </c>
      <c r="D19" s="31"/>
      <c r="E19" s="50" t="s">
        <v>128</v>
      </c>
      <c r="F19" s="50"/>
      <c r="G19" s="50"/>
      <c r="H19" s="51" t="s">
        <v>129</v>
      </c>
      <c r="I19" s="52"/>
      <c r="J19" s="53"/>
      <c r="K19" s="28" t="s">
        <v>10</v>
      </c>
      <c r="L19" s="35"/>
      <c r="M19" s="35"/>
      <c r="N19" s="51" t="s">
        <v>130</v>
      </c>
      <c r="O19" s="52"/>
      <c r="P19" s="53"/>
    </row>
    <row r="20" spans="1:50" ht="20.25" customHeight="1" x14ac:dyDescent="0.25">
      <c r="A20" s="28"/>
      <c r="B20" s="28" t="s">
        <v>133</v>
      </c>
      <c r="C20" s="31" t="s">
        <v>134</v>
      </c>
      <c r="D20" s="31"/>
      <c r="E20" s="50" t="s">
        <v>119</v>
      </c>
      <c r="F20" s="50"/>
      <c r="G20" s="50"/>
      <c r="H20" s="51" t="s">
        <v>87</v>
      </c>
      <c r="I20" s="52"/>
      <c r="J20" s="53"/>
      <c r="K20" s="28" t="s">
        <v>61</v>
      </c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9</v>
      </c>
      <c r="E29" s="54" t="s">
        <v>15</v>
      </c>
      <c r="F29" s="54"/>
      <c r="G29" s="7"/>
      <c r="I29" s="54" t="s">
        <v>16</v>
      </c>
      <c r="J29" s="54"/>
      <c r="K29" s="7">
        <v>1</v>
      </c>
      <c r="L29" s="54" t="s">
        <v>17</v>
      </c>
      <c r="M29" s="54"/>
      <c r="N29" s="7">
        <v>28155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28131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2</v>
      </c>
      <c r="I33" s="54" t="s">
        <v>23</v>
      </c>
      <c r="J33" s="54"/>
      <c r="K33" s="7">
        <v>2</v>
      </c>
      <c r="L33" s="54" t="s">
        <v>24</v>
      </c>
      <c r="M33" s="54"/>
      <c r="N33" s="36">
        <f>SUM(N29-N31)</f>
        <v>24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3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60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2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3</v>
      </c>
      <c r="K41" s="37"/>
      <c r="L41" s="55" t="s">
        <v>71</v>
      </c>
      <c r="M41" s="55"/>
      <c r="N41" s="38">
        <f>COUNTIFS(D8:D27,"yes",K8:K27,"warn")+COUNTIFS(D48:D56,"yes",K48:K56,"warn")</f>
        <v>3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136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formatCells="0" selectLockedCells="1"/>
  <mergeCells count="130">
    <mergeCell ref="N12:P12"/>
    <mergeCell ref="N13:P13"/>
    <mergeCell ref="N14:P14"/>
    <mergeCell ref="N15:P15"/>
    <mergeCell ref="N47:P47"/>
    <mergeCell ref="N50:P50"/>
    <mergeCell ref="N51:P51"/>
    <mergeCell ref="L41:M41"/>
    <mergeCell ref="N25:P25"/>
    <mergeCell ref="N26:P26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L28:M28"/>
    <mergeCell ref="K44:L44"/>
    <mergeCell ref="L33:M33"/>
    <mergeCell ref="L29:M29"/>
    <mergeCell ref="L31:M31"/>
    <mergeCell ref="N48:P48"/>
    <mergeCell ref="N49:P49"/>
    <mergeCell ref="E15:G15"/>
    <mergeCell ref="E27:G27"/>
    <mergeCell ref="E25:G25"/>
    <mergeCell ref="H25:J25"/>
    <mergeCell ref="H26:J26"/>
    <mergeCell ref="H27:J27"/>
    <mergeCell ref="E31:F31"/>
    <mergeCell ref="G31:K31"/>
    <mergeCell ref="I44:J44"/>
    <mergeCell ref="H16:J16"/>
    <mergeCell ref="H17:J17"/>
    <mergeCell ref="H18:J18"/>
    <mergeCell ref="H19:J19"/>
    <mergeCell ref="H24:J24"/>
    <mergeCell ref="J39:N39"/>
    <mergeCell ref="N27:P27"/>
    <mergeCell ref="E19:G19"/>
    <mergeCell ref="E18:G18"/>
    <mergeCell ref="E16:G16"/>
    <mergeCell ref="E26:G26"/>
    <mergeCell ref="E17:G17"/>
    <mergeCell ref="E22:G22"/>
    <mergeCell ref="E23:G23"/>
    <mergeCell ref="E20:G20"/>
    <mergeCell ref="E21:G21"/>
    <mergeCell ref="E24:G24"/>
    <mergeCell ref="H41:I41"/>
    <mergeCell ref="H12:J12"/>
    <mergeCell ref="H13:J13"/>
    <mergeCell ref="H14:J14"/>
    <mergeCell ref="H15:J15"/>
    <mergeCell ref="H20:J20"/>
    <mergeCell ref="H21:J21"/>
    <mergeCell ref="H22:J22"/>
    <mergeCell ref="H23:J23"/>
    <mergeCell ref="I35:J35"/>
    <mergeCell ref="A1:N1"/>
    <mergeCell ref="A2:N2"/>
    <mergeCell ref="B4:D4"/>
    <mergeCell ref="F4:G4"/>
    <mergeCell ref="I4:J4"/>
    <mergeCell ref="E7:G7"/>
    <mergeCell ref="H7:J7"/>
    <mergeCell ref="E10:G10"/>
    <mergeCell ref="E11:G11"/>
    <mergeCell ref="E8:G8"/>
    <mergeCell ref="E9:G9"/>
    <mergeCell ref="H11:J11"/>
    <mergeCell ref="N7:P7"/>
    <mergeCell ref="N8:P8"/>
    <mergeCell ref="N9:P9"/>
    <mergeCell ref="N10:P10"/>
    <mergeCell ref="N11:P11"/>
    <mergeCell ref="H8:J8"/>
    <mergeCell ref="H9:J9"/>
    <mergeCell ref="H10:J10"/>
    <mergeCell ref="E12:G12"/>
    <mergeCell ref="E13:G13"/>
    <mergeCell ref="E14:G14"/>
    <mergeCell ref="N52:P52"/>
    <mergeCell ref="N53:P53"/>
    <mergeCell ref="N54:P54"/>
    <mergeCell ref="N55:P55"/>
    <mergeCell ref="N56:P56"/>
    <mergeCell ref="H53:J53"/>
    <mergeCell ref="H54:J54"/>
    <mergeCell ref="H55:J55"/>
    <mergeCell ref="H56:J56"/>
    <mergeCell ref="H52:J52"/>
    <mergeCell ref="E56:G56"/>
    <mergeCell ref="E54:G54"/>
    <mergeCell ref="E55:G55"/>
    <mergeCell ref="E52:G52"/>
    <mergeCell ref="E53:G53"/>
    <mergeCell ref="E41:F41"/>
    <mergeCell ref="E50:G50"/>
    <mergeCell ref="A44:C44"/>
    <mergeCell ref="E42:F42"/>
    <mergeCell ref="A46:D46"/>
    <mergeCell ref="E47:G47"/>
    <mergeCell ref="S11:W15"/>
    <mergeCell ref="E51:G51"/>
    <mergeCell ref="E48:G48"/>
    <mergeCell ref="E49:G49"/>
    <mergeCell ref="H48:J48"/>
    <mergeCell ref="H49:J49"/>
    <mergeCell ref="H50:J50"/>
    <mergeCell ref="H51:J51"/>
    <mergeCell ref="A41:B41"/>
    <mergeCell ref="H47:J47"/>
    <mergeCell ref="A37:B37"/>
    <mergeCell ref="E37:F37"/>
    <mergeCell ref="I37:J37"/>
    <mergeCell ref="A39:B39"/>
    <mergeCell ref="E39:F39"/>
    <mergeCell ref="A29:B29"/>
    <mergeCell ref="E29:F29"/>
    <mergeCell ref="I29:J29"/>
    <mergeCell ref="A31:C31"/>
    <mergeCell ref="A33:B33"/>
    <mergeCell ref="E33:F33"/>
    <mergeCell ref="I33:J33"/>
    <mergeCell ref="A35:B35"/>
    <mergeCell ref="E35:F35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51" orientation="landscape" r:id="rId1"/>
  <headerFooter alignWithMargins="0"/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B1"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388</v>
      </c>
      <c r="G4" s="60"/>
      <c r="H4" s="2" t="s">
        <v>4</v>
      </c>
      <c r="I4" s="61">
        <v>2234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389</v>
      </c>
      <c r="C8" s="31" t="s">
        <v>223</v>
      </c>
      <c r="D8" s="31"/>
      <c r="E8" s="50" t="s">
        <v>390</v>
      </c>
      <c r="F8" s="50"/>
      <c r="G8" s="50"/>
      <c r="H8" s="51" t="s">
        <v>391</v>
      </c>
      <c r="I8" s="52"/>
      <c r="J8" s="53"/>
      <c r="K8" s="28" t="s">
        <v>11</v>
      </c>
      <c r="L8" s="35"/>
      <c r="M8" s="35"/>
      <c r="N8" s="51" t="s">
        <v>392</v>
      </c>
      <c r="O8" s="52"/>
      <c r="P8" s="53"/>
    </row>
    <row r="9" spans="1:50" ht="20.25" customHeight="1" x14ac:dyDescent="0.25">
      <c r="A9" s="28" t="s">
        <v>393</v>
      </c>
      <c r="B9" s="28" t="s">
        <v>394</v>
      </c>
      <c r="C9" s="31" t="s">
        <v>395</v>
      </c>
      <c r="D9" s="31"/>
      <c r="E9" s="50" t="s">
        <v>94</v>
      </c>
      <c r="F9" s="50"/>
      <c r="G9" s="50"/>
      <c r="H9" s="51" t="s">
        <v>396</v>
      </c>
      <c r="I9" s="52"/>
      <c r="J9" s="53"/>
      <c r="K9" s="28" t="s">
        <v>61</v>
      </c>
      <c r="L9" s="35"/>
      <c r="M9" s="35"/>
      <c r="N9" s="51" t="s">
        <v>201</v>
      </c>
      <c r="O9" s="52"/>
      <c r="P9" s="53"/>
    </row>
    <row r="10" spans="1:50" ht="20.25" customHeight="1" x14ac:dyDescent="0.25">
      <c r="A10" s="28"/>
      <c r="B10" s="28" t="s">
        <v>311</v>
      </c>
      <c r="C10" s="31" t="s">
        <v>397</v>
      </c>
      <c r="D10" s="31"/>
      <c r="E10" s="50" t="s">
        <v>89</v>
      </c>
      <c r="F10" s="50"/>
      <c r="G10" s="50"/>
      <c r="H10" s="51" t="s">
        <v>398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 t="s">
        <v>399</v>
      </c>
      <c r="B11" s="28" t="s">
        <v>400</v>
      </c>
      <c r="C11" s="31" t="s">
        <v>240</v>
      </c>
      <c r="D11" s="31"/>
      <c r="E11" s="50" t="s">
        <v>401</v>
      </c>
      <c r="F11" s="50"/>
      <c r="G11" s="50"/>
      <c r="H11" s="51" t="s">
        <v>295</v>
      </c>
      <c r="I11" s="52"/>
      <c r="J11" s="53"/>
      <c r="K11" s="28" t="s">
        <v>61</v>
      </c>
      <c r="L11" s="35"/>
      <c r="M11" s="35"/>
      <c r="N11" s="51" t="s">
        <v>201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 t="s">
        <v>193</v>
      </c>
      <c r="B12" s="28" t="s">
        <v>402</v>
      </c>
      <c r="C12" s="31" t="s">
        <v>403</v>
      </c>
      <c r="D12" s="31"/>
      <c r="E12" s="50" t="s">
        <v>404</v>
      </c>
      <c r="F12" s="50"/>
      <c r="G12" s="50"/>
      <c r="H12" s="51" t="s">
        <v>405</v>
      </c>
      <c r="I12" s="52"/>
      <c r="J12" s="53"/>
      <c r="K12" s="28" t="s">
        <v>61</v>
      </c>
      <c r="L12" s="35"/>
      <c r="M12" s="35"/>
      <c r="N12" s="51" t="s">
        <v>406</v>
      </c>
      <c r="O12" s="52"/>
      <c r="P12" s="53"/>
      <c r="AX12" s="6" t="s">
        <v>61</v>
      </c>
    </row>
    <row r="13" spans="1:50" ht="20.25" customHeight="1" x14ac:dyDescent="0.25">
      <c r="A13" s="28"/>
      <c r="B13" s="28" t="s">
        <v>154</v>
      </c>
      <c r="C13" s="31" t="s">
        <v>332</v>
      </c>
      <c r="D13" s="31"/>
      <c r="E13" s="50" t="s">
        <v>407</v>
      </c>
      <c r="F13" s="50"/>
      <c r="G13" s="50"/>
      <c r="H13" s="51" t="s">
        <v>408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 t="s">
        <v>332</v>
      </c>
      <c r="B14" s="28" t="s">
        <v>409</v>
      </c>
      <c r="C14" s="31" t="s">
        <v>333</v>
      </c>
      <c r="D14" s="31"/>
      <c r="E14" s="50" t="s">
        <v>410</v>
      </c>
      <c r="F14" s="50"/>
      <c r="G14" s="50"/>
      <c r="H14" s="51" t="s">
        <v>195</v>
      </c>
      <c r="I14" s="52"/>
      <c r="J14" s="53"/>
      <c r="K14" s="28" t="s">
        <v>61</v>
      </c>
      <c r="L14" s="35"/>
      <c r="M14" s="35"/>
      <c r="N14" s="51" t="s">
        <v>411</v>
      </c>
      <c r="O14" s="52"/>
      <c r="P14" s="53"/>
      <c r="AX14" s="6" t="s">
        <v>11</v>
      </c>
    </row>
    <row r="15" spans="1:50" ht="20.25" customHeight="1" x14ac:dyDescent="0.25">
      <c r="A15" s="28"/>
      <c r="B15" s="28" t="s">
        <v>412</v>
      </c>
      <c r="C15" s="31" t="s">
        <v>413</v>
      </c>
      <c r="D15" s="31" t="s">
        <v>68</v>
      </c>
      <c r="E15" s="50" t="s">
        <v>259</v>
      </c>
      <c r="F15" s="50"/>
      <c r="G15" s="50"/>
      <c r="H15" s="51" t="s">
        <v>414</v>
      </c>
      <c r="I15" s="52"/>
      <c r="J15" s="53"/>
      <c r="K15" s="28" t="s">
        <v>61</v>
      </c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 t="s">
        <v>137</v>
      </c>
      <c r="C16" s="31" t="s">
        <v>415</v>
      </c>
      <c r="D16" s="31"/>
      <c r="E16" s="50" t="s">
        <v>89</v>
      </c>
      <c r="F16" s="50"/>
      <c r="G16" s="50"/>
      <c r="H16" s="51" t="s">
        <v>90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 t="s">
        <v>416</v>
      </c>
      <c r="C17" s="31" t="s">
        <v>417</v>
      </c>
      <c r="D17" s="31"/>
      <c r="E17" s="50" t="s">
        <v>155</v>
      </c>
      <c r="F17" s="50"/>
      <c r="G17" s="50"/>
      <c r="H17" s="51" t="s">
        <v>87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120</v>
      </c>
      <c r="C18" s="31" t="s">
        <v>206</v>
      </c>
      <c r="D18" s="31"/>
      <c r="E18" s="50" t="s">
        <v>122</v>
      </c>
      <c r="F18" s="50"/>
      <c r="G18" s="50"/>
      <c r="H18" s="51" t="s">
        <v>87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 t="s">
        <v>418</v>
      </c>
      <c r="C19" s="31" t="s">
        <v>419</v>
      </c>
      <c r="D19" s="31" t="s">
        <v>68</v>
      </c>
      <c r="E19" s="50" t="s">
        <v>109</v>
      </c>
      <c r="F19" s="50"/>
      <c r="G19" s="50"/>
      <c r="H19" s="51" t="s">
        <v>420</v>
      </c>
      <c r="I19" s="52"/>
      <c r="J19" s="53"/>
      <c r="K19" s="28" t="s">
        <v>61</v>
      </c>
      <c r="L19" s="35"/>
      <c r="M19" s="35"/>
      <c r="N19" s="51" t="s">
        <v>205</v>
      </c>
      <c r="O19" s="52"/>
      <c r="P19" s="53"/>
    </row>
    <row r="20" spans="1:50" ht="20.25" customHeight="1" x14ac:dyDescent="0.25">
      <c r="A20" s="28" t="s">
        <v>419</v>
      </c>
      <c r="B20" s="28" t="s">
        <v>270</v>
      </c>
      <c r="C20" s="31" t="s">
        <v>421</v>
      </c>
      <c r="D20" s="31"/>
      <c r="E20" s="50" t="s">
        <v>422</v>
      </c>
      <c r="F20" s="50"/>
      <c r="G20" s="50"/>
      <c r="H20" s="51" t="s">
        <v>423</v>
      </c>
      <c r="I20" s="52"/>
      <c r="J20" s="53"/>
      <c r="K20" s="28" t="s">
        <v>61</v>
      </c>
      <c r="L20" s="35"/>
      <c r="M20" s="35"/>
      <c r="N20" s="51" t="s">
        <v>283</v>
      </c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28756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28722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4</v>
      </c>
      <c r="I33" s="54" t="s">
        <v>23</v>
      </c>
      <c r="J33" s="54"/>
      <c r="K33" s="7">
        <v>0</v>
      </c>
      <c r="L33" s="54" t="s">
        <v>24</v>
      </c>
      <c r="M33" s="54"/>
      <c r="N33" s="36">
        <f>SUM(N29-N31)</f>
        <v>34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1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20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2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136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424</v>
      </c>
      <c r="G4" s="60"/>
      <c r="H4" s="2" t="s">
        <v>4</v>
      </c>
      <c r="I4" s="61">
        <v>2231</v>
      </c>
      <c r="J4" s="61"/>
      <c r="K4" s="2" t="s">
        <v>5</v>
      </c>
      <c r="L4" s="3" t="s">
        <v>425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 t="s">
        <v>427</v>
      </c>
      <c r="B8" s="28" t="s">
        <v>428</v>
      </c>
      <c r="C8" s="31" t="s">
        <v>429</v>
      </c>
      <c r="D8" s="31"/>
      <c r="E8" s="50" t="s">
        <v>430</v>
      </c>
      <c r="F8" s="50"/>
      <c r="G8" s="50"/>
      <c r="H8" s="51" t="s">
        <v>431</v>
      </c>
      <c r="I8" s="52"/>
      <c r="J8" s="53"/>
      <c r="K8" s="28" t="s">
        <v>61</v>
      </c>
      <c r="L8" s="35"/>
      <c r="M8" s="35"/>
      <c r="N8" s="51" t="s">
        <v>201</v>
      </c>
      <c r="O8" s="52"/>
      <c r="P8" s="53"/>
    </row>
    <row r="9" spans="1:50" ht="20.25" customHeight="1" x14ac:dyDescent="0.25">
      <c r="A9" s="28" t="s">
        <v>432</v>
      </c>
      <c r="B9" s="28" t="s">
        <v>433</v>
      </c>
      <c r="C9" s="31" t="s">
        <v>434</v>
      </c>
      <c r="D9" s="31"/>
      <c r="E9" s="50" t="s">
        <v>430</v>
      </c>
      <c r="F9" s="50"/>
      <c r="G9" s="50"/>
      <c r="H9" s="51" t="s">
        <v>435</v>
      </c>
      <c r="I9" s="52"/>
      <c r="J9" s="53"/>
      <c r="K9" s="28" t="s">
        <v>10</v>
      </c>
      <c r="L9" s="35"/>
      <c r="M9" s="35"/>
      <c r="N9" s="51" t="s">
        <v>436</v>
      </c>
      <c r="O9" s="52"/>
      <c r="P9" s="53"/>
    </row>
    <row r="10" spans="1:50" ht="20.25" customHeight="1" x14ac:dyDescent="0.25">
      <c r="A10" s="28" t="s">
        <v>437</v>
      </c>
      <c r="B10" s="28" t="s">
        <v>438</v>
      </c>
      <c r="C10" s="31" t="s">
        <v>439</v>
      </c>
      <c r="D10" s="31"/>
      <c r="E10" s="50" t="s">
        <v>440</v>
      </c>
      <c r="F10" s="50"/>
      <c r="G10" s="50"/>
      <c r="H10" s="51" t="s">
        <v>195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179</v>
      </c>
      <c r="C11" s="31" t="s">
        <v>441</v>
      </c>
      <c r="D11" s="31"/>
      <c r="E11" s="50" t="s">
        <v>119</v>
      </c>
      <c r="F11" s="50"/>
      <c r="G11" s="50"/>
      <c r="H11" s="51" t="s">
        <v>442</v>
      </c>
      <c r="I11" s="52"/>
      <c r="J11" s="53"/>
      <c r="K11" s="28" t="s">
        <v>61</v>
      </c>
      <c r="L11" s="35"/>
      <c r="M11" s="35"/>
      <c r="N11" s="51" t="s">
        <v>443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444</v>
      </c>
      <c r="C12" s="31" t="s">
        <v>315</v>
      </c>
      <c r="D12" s="31"/>
      <c r="E12" s="50" t="s">
        <v>160</v>
      </c>
      <c r="F12" s="50"/>
      <c r="G12" s="50"/>
      <c r="H12" s="51" t="s">
        <v>310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 t="s">
        <v>240</v>
      </c>
      <c r="C13" s="31" t="s">
        <v>317</v>
      </c>
      <c r="D13" s="31" t="s">
        <v>68</v>
      </c>
      <c r="E13" s="50" t="s">
        <v>94</v>
      </c>
      <c r="F13" s="50"/>
      <c r="G13" s="50"/>
      <c r="H13" s="51" t="s">
        <v>445</v>
      </c>
      <c r="I13" s="52"/>
      <c r="J13" s="53"/>
      <c r="K13" s="28" t="s">
        <v>72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446</v>
      </c>
      <c r="C14" s="31" t="s">
        <v>447</v>
      </c>
      <c r="D14" s="31"/>
      <c r="E14" s="50" t="s">
        <v>376</v>
      </c>
      <c r="F14" s="50"/>
      <c r="G14" s="50"/>
      <c r="H14" s="51" t="s">
        <v>448</v>
      </c>
      <c r="I14" s="52"/>
      <c r="J14" s="53"/>
      <c r="K14" s="28" t="s">
        <v>61</v>
      </c>
      <c r="L14" s="35"/>
      <c r="M14" s="35"/>
      <c r="N14" s="51" t="s">
        <v>392</v>
      </c>
      <c r="O14" s="52"/>
      <c r="P14" s="53"/>
      <c r="AX14" s="6" t="s">
        <v>11</v>
      </c>
    </row>
    <row r="15" spans="1:50" ht="20.25" customHeight="1" x14ac:dyDescent="0.25">
      <c r="A15" s="28"/>
      <c r="B15" s="28" t="s">
        <v>247</v>
      </c>
      <c r="C15" s="31" t="s">
        <v>449</v>
      </c>
      <c r="D15" s="31"/>
      <c r="E15" s="50" t="s">
        <v>155</v>
      </c>
      <c r="F15" s="50"/>
      <c r="G15" s="50"/>
      <c r="H15" s="51" t="s">
        <v>450</v>
      </c>
      <c r="I15" s="52"/>
      <c r="J15" s="53"/>
      <c r="K15" s="28" t="s">
        <v>61</v>
      </c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 t="s">
        <v>451</v>
      </c>
      <c r="B16" s="28" t="s">
        <v>451</v>
      </c>
      <c r="C16" s="31" t="s">
        <v>202</v>
      </c>
      <c r="D16" s="31"/>
      <c r="E16" s="50" t="s">
        <v>452</v>
      </c>
      <c r="F16" s="50"/>
      <c r="G16" s="50"/>
      <c r="H16" s="51" t="s">
        <v>442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 t="s">
        <v>203</v>
      </c>
      <c r="C17" s="31" t="s">
        <v>453</v>
      </c>
      <c r="D17" s="31" t="s">
        <v>68</v>
      </c>
      <c r="E17" s="50" t="s">
        <v>109</v>
      </c>
      <c r="F17" s="50"/>
      <c r="G17" s="50"/>
      <c r="H17" s="51" t="s">
        <v>454</v>
      </c>
      <c r="I17" s="52"/>
      <c r="J17" s="53"/>
      <c r="K17" s="28" t="s">
        <v>61</v>
      </c>
      <c r="L17" s="35"/>
      <c r="M17" s="35"/>
      <c r="N17" s="51" t="s">
        <v>205</v>
      </c>
      <c r="O17" s="52"/>
      <c r="P17" s="53"/>
      <c r="AX17" s="6" t="s">
        <v>13</v>
      </c>
    </row>
    <row r="18" spans="1:50" ht="20.25" customHeight="1" x14ac:dyDescent="0.25">
      <c r="A18" s="28"/>
      <c r="B18" s="28" t="s">
        <v>455</v>
      </c>
      <c r="C18" s="31" t="s">
        <v>412</v>
      </c>
      <c r="D18" s="31" t="s">
        <v>68</v>
      </c>
      <c r="E18" s="50" t="s">
        <v>94</v>
      </c>
      <c r="F18" s="50"/>
      <c r="G18" s="50"/>
      <c r="H18" s="51" t="s">
        <v>456</v>
      </c>
      <c r="I18" s="52"/>
      <c r="J18" s="53"/>
      <c r="K18" s="28" t="s">
        <v>62</v>
      </c>
      <c r="L18" s="35">
        <v>1</v>
      </c>
      <c r="M18" s="35"/>
      <c r="N18" s="51" t="s">
        <v>457</v>
      </c>
      <c r="O18" s="52"/>
      <c r="P18" s="53"/>
      <c r="AX18" s="1" t="s">
        <v>72</v>
      </c>
    </row>
    <row r="19" spans="1:50" ht="20.25" customHeight="1" x14ac:dyDescent="0.25">
      <c r="A19" s="28" t="s">
        <v>458</v>
      </c>
      <c r="B19" s="28" t="s">
        <v>459</v>
      </c>
      <c r="C19" s="31" t="s">
        <v>416</v>
      </c>
      <c r="D19" s="31"/>
      <c r="E19" s="50" t="s">
        <v>460</v>
      </c>
      <c r="F19" s="50"/>
      <c r="G19" s="50"/>
      <c r="H19" s="51" t="s">
        <v>461</v>
      </c>
      <c r="I19" s="52"/>
      <c r="J19" s="53"/>
      <c r="K19" s="28" t="s">
        <v>61</v>
      </c>
      <c r="L19" s="35"/>
      <c r="M19" s="35"/>
      <c r="N19" s="51" t="s">
        <v>462</v>
      </c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58151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58112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4</v>
      </c>
      <c r="E33" s="54" t="s">
        <v>22</v>
      </c>
      <c r="F33" s="54"/>
      <c r="G33" s="7">
        <v>1</v>
      </c>
      <c r="I33" s="54" t="s">
        <v>23</v>
      </c>
      <c r="J33" s="54"/>
      <c r="K33" s="7">
        <v>1</v>
      </c>
      <c r="L33" s="54" t="s">
        <v>24</v>
      </c>
      <c r="M33" s="54"/>
      <c r="N33" s="36">
        <f>SUM(N29-N31)</f>
        <v>39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2</v>
      </c>
      <c r="E35" s="54" t="s">
        <v>26</v>
      </c>
      <c r="F35" s="54"/>
      <c r="G35" s="36">
        <f>SUM(L8:L27)+SUM(L48:L56)</f>
        <v>1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50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1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1</v>
      </c>
      <c r="H41" s="54" t="s">
        <v>70</v>
      </c>
      <c r="I41" s="54"/>
      <c r="J41" s="36">
        <f>COUNTIFS(D8:D27,"yes",E8:E27,"traffic stop")+COUNTIFS(D48:D56,"yes",E48:E56,"traffic stop")</f>
        <v>2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426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463</v>
      </c>
      <c r="G4" s="60"/>
      <c r="H4" s="2" t="s">
        <v>4</v>
      </c>
      <c r="I4" s="61">
        <v>2233</v>
      </c>
      <c r="J4" s="61"/>
      <c r="K4" s="2" t="s">
        <v>5</v>
      </c>
      <c r="L4" s="3" t="s">
        <v>425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464</v>
      </c>
      <c r="C8" s="31" t="s">
        <v>465</v>
      </c>
      <c r="D8" s="31"/>
      <c r="E8" s="50" t="s">
        <v>466</v>
      </c>
      <c r="F8" s="50"/>
      <c r="G8" s="50"/>
      <c r="H8" s="51" t="s">
        <v>467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 t="s">
        <v>468</v>
      </c>
      <c r="B9" s="28" t="s">
        <v>302</v>
      </c>
      <c r="C9" s="31" t="s">
        <v>469</v>
      </c>
      <c r="D9" s="31"/>
      <c r="E9" s="50" t="s">
        <v>470</v>
      </c>
      <c r="F9" s="50"/>
      <c r="G9" s="50"/>
      <c r="H9" s="51" t="s">
        <v>431</v>
      </c>
      <c r="I9" s="52"/>
      <c r="J9" s="53"/>
      <c r="K9" s="28" t="s">
        <v>63</v>
      </c>
      <c r="L9" s="35"/>
      <c r="M9" s="35">
        <v>2</v>
      </c>
      <c r="N9" s="51" t="s">
        <v>471</v>
      </c>
      <c r="O9" s="52"/>
      <c r="P9" s="53"/>
    </row>
    <row r="10" spans="1:50" ht="20.25" customHeight="1" x14ac:dyDescent="0.25">
      <c r="A10" s="28"/>
      <c r="B10" s="28" t="s">
        <v>469</v>
      </c>
      <c r="C10" s="31" t="s">
        <v>154</v>
      </c>
      <c r="D10" s="31"/>
      <c r="E10" s="50" t="s">
        <v>472</v>
      </c>
      <c r="F10" s="50"/>
      <c r="G10" s="50"/>
      <c r="H10" s="51" t="s">
        <v>473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474</v>
      </c>
      <c r="C11" s="31" t="s">
        <v>475</v>
      </c>
      <c r="D11" s="31"/>
      <c r="E11" s="50" t="s">
        <v>155</v>
      </c>
      <c r="F11" s="50"/>
      <c r="G11" s="50"/>
      <c r="H11" s="51" t="s">
        <v>442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 t="s">
        <v>331</v>
      </c>
      <c r="B12" s="28" t="s">
        <v>476</v>
      </c>
      <c r="C12" s="31" t="s">
        <v>477</v>
      </c>
      <c r="D12" s="31"/>
      <c r="E12" s="50" t="s">
        <v>363</v>
      </c>
      <c r="F12" s="50"/>
      <c r="G12" s="50"/>
      <c r="H12" s="51" t="s">
        <v>478</v>
      </c>
      <c r="I12" s="52"/>
      <c r="J12" s="53"/>
      <c r="K12" s="28" t="s">
        <v>10</v>
      </c>
      <c r="L12" s="35"/>
      <c r="M12" s="35"/>
      <c r="N12" s="51" t="s">
        <v>479</v>
      </c>
      <c r="O12" s="52"/>
      <c r="P12" s="53"/>
      <c r="AX12" s="6" t="s">
        <v>61</v>
      </c>
    </row>
    <row r="13" spans="1:50" ht="20.25" customHeight="1" x14ac:dyDescent="0.25">
      <c r="A13" s="28"/>
      <c r="B13" s="28" t="s">
        <v>477</v>
      </c>
      <c r="C13" s="31" t="s">
        <v>480</v>
      </c>
      <c r="D13" s="31"/>
      <c r="E13" s="50" t="s">
        <v>119</v>
      </c>
      <c r="F13" s="50"/>
      <c r="G13" s="50"/>
      <c r="H13" s="51" t="s">
        <v>442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11</v>
      </c>
      <c r="E29" s="54" t="s">
        <v>15</v>
      </c>
      <c r="F29" s="54"/>
      <c r="G29" s="7">
        <v>0</v>
      </c>
      <c r="I29" s="54" t="s">
        <v>16</v>
      </c>
      <c r="J29" s="54"/>
      <c r="K29" s="7">
        <v>3</v>
      </c>
      <c r="L29" s="54" t="s">
        <v>17</v>
      </c>
      <c r="M29" s="54"/>
      <c r="N29" s="7">
        <v>32829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32781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1</v>
      </c>
      <c r="I33" s="54" t="s">
        <v>23</v>
      </c>
      <c r="J33" s="54"/>
      <c r="K33" s="7">
        <v>3</v>
      </c>
      <c r="L33" s="54" t="s">
        <v>24</v>
      </c>
      <c r="M33" s="54"/>
      <c r="N33" s="36">
        <f>SUM(N29-N31)</f>
        <v>48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2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1</v>
      </c>
      <c r="M37" s="32" t="s">
        <v>60</v>
      </c>
      <c r="N37" s="7">
        <v>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338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481</v>
      </c>
      <c r="G4" s="60"/>
      <c r="H4" s="2" t="s">
        <v>4</v>
      </c>
      <c r="I4" s="61">
        <v>2234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102</v>
      </c>
      <c r="C8" s="31" t="s">
        <v>482</v>
      </c>
      <c r="D8" s="31"/>
      <c r="E8" s="50" t="s">
        <v>483</v>
      </c>
      <c r="F8" s="50"/>
      <c r="G8" s="50"/>
      <c r="H8" s="51" t="s">
        <v>442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484</v>
      </c>
      <c r="C9" s="31" t="s">
        <v>151</v>
      </c>
      <c r="D9" s="31"/>
      <c r="E9" s="50" t="s">
        <v>485</v>
      </c>
      <c r="F9" s="50"/>
      <c r="G9" s="50"/>
      <c r="H9" s="51" t="s">
        <v>90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105</v>
      </c>
      <c r="C10" s="31" t="s">
        <v>153</v>
      </c>
      <c r="D10" s="31"/>
      <c r="E10" s="50" t="s">
        <v>109</v>
      </c>
      <c r="F10" s="50"/>
      <c r="G10" s="50"/>
      <c r="H10" s="51" t="s">
        <v>486</v>
      </c>
      <c r="I10" s="52"/>
      <c r="J10" s="53"/>
      <c r="K10" s="28" t="s">
        <v>61</v>
      </c>
      <c r="L10" s="35"/>
      <c r="M10" s="35"/>
      <c r="N10" s="51" t="s">
        <v>205</v>
      </c>
      <c r="O10" s="52"/>
      <c r="P10" s="53"/>
    </row>
    <row r="11" spans="1:50" ht="20.25" customHeight="1" x14ac:dyDescent="0.25">
      <c r="A11" s="28"/>
      <c r="B11" s="28" t="s">
        <v>487</v>
      </c>
      <c r="C11" s="31" t="s">
        <v>154</v>
      </c>
      <c r="D11" s="31" t="s">
        <v>68</v>
      </c>
      <c r="E11" s="50" t="s">
        <v>94</v>
      </c>
      <c r="F11" s="50"/>
      <c r="G11" s="50"/>
      <c r="H11" s="51" t="s">
        <v>99</v>
      </c>
      <c r="I11" s="52"/>
      <c r="J11" s="53"/>
      <c r="K11" s="28" t="s">
        <v>72</v>
      </c>
      <c r="L11" s="35"/>
      <c r="M11" s="35"/>
      <c r="N11" s="51" t="s">
        <v>326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156</v>
      </c>
      <c r="C12" s="31" t="s">
        <v>488</v>
      </c>
      <c r="D12" s="31" t="s">
        <v>68</v>
      </c>
      <c r="E12" s="50" t="s">
        <v>485</v>
      </c>
      <c r="F12" s="50"/>
      <c r="G12" s="50"/>
      <c r="H12" s="51" t="s">
        <v>195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 t="s">
        <v>489</v>
      </c>
      <c r="B13" s="28" t="s">
        <v>248</v>
      </c>
      <c r="C13" s="31" t="s">
        <v>490</v>
      </c>
      <c r="D13" s="31"/>
      <c r="E13" s="50" t="s">
        <v>199</v>
      </c>
      <c r="F13" s="50"/>
      <c r="G13" s="50"/>
      <c r="H13" s="51" t="s">
        <v>491</v>
      </c>
      <c r="I13" s="52"/>
      <c r="J13" s="53"/>
      <c r="K13" s="28" t="s">
        <v>61</v>
      </c>
      <c r="L13" s="35"/>
      <c r="M13" s="35"/>
      <c r="N13" s="51" t="s">
        <v>201</v>
      </c>
      <c r="O13" s="52"/>
      <c r="P13" s="53"/>
      <c r="AX13" s="6" t="s">
        <v>62</v>
      </c>
    </row>
    <row r="14" spans="1:50" ht="20.25" customHeight="1" x14ac:dyDescent="0.25">
      <c r="A14" s="28"/>
      <c r="B14" s="28" t="s">
        <v>490</v>
      </c>
      <c r="C14" s="31" t="s">
        <v>492</v>
      </c>
      <c r="D14" s="31"/>
      <c r="E14" s="50" t="s">
        <v>94</v>
      </c>
      <c r="F14" s="50"/>
      <c r="G14" s="50"/>
      <c r="H14" s="51" t="s">
        <v>493</v>
      </c>
      <c r="I14" s="52"/>
      <c r="J14" s="53"/>
      <c r="K14" s="28" t="s">
        <v>72</v>
      </c>
      <c r="L14" s="35"/>
      <c r="M14" s="35"/>
      <c r="N14" s="51" t="s">
        <v>494</v>
      </c>
      <c r="O14" s="52"/>
      <c r="P14" s="53"/>
      <c r="AX14" s="6" t="s">
        <v>11</v>
      </c>
    </row>
    <row r="15" spans="1:50" ht="20.25" customHeight="1" x14ac:dyDescent="0.25">
      <c r="A15" s="28" t="s">
        <v>157</v>
      </c>
      <c r="B15" s="28" t="s">
        <v>495</v>
      </c>
      <c r="C15" s="31" t="s">
        <v>496</v>
      </c>
      <c r="D15" s="31"/>
      <c r="E15" s="50" t="s">
        <v>497</v>
      </c>
      <c r="F15" s="50"/>
      <c r="G15" s="50"/>
      <c r="H15" s="51" t="s">
        <v>498</v>
      </c>
      <c r="I15" s="52"/>
      <c r="J15" s="53"/>
      <c r="K15" s="28" t="s">
        <v>10</v>
      </c>
      <c r="L15" s="35"/>
      <c r="M15" s="35"/>
      <c r="N15" s="51" t="s">
        <v>499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496</v>
      </c>
      <c r="C16" s="31" t="s">
        <v>417</v>
      </c>
      <c r="D16" s="31" t="s">
        <v>68</v>
      </c>
      <c r="E16" s="50" t="s">
        <v>485</v>
      </c>
      <c r="F16" s="50"/>
      <c r="G16" s="50"/>
      <c r="H16" s="51" t="s">
        <v>498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 t="s">
        <v>120</v>
      </c>
      <c r="C17" s="31" t="s">
        <v>121</v>
      </c>
      <c r="D17" s="31"/>
      <c r="E17" s="50" t="s">
        <v>122</v>
      </c>
      <c r="F17" s="50"/>
      <c r="G17" s="50"/>
      <c r="H17" s="51" t="s">
        <v>442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268</v>
      </c>
      <c r="C18" s="31" t="s">
        <v>215</v>
      </c>
      <c r="D18" s="31"/>
      <c r="E18" s="50" t="s">
        <v>119</v>
      </c>
      <c r="F18" s="50"/>
      <c r="G18" s="50"/>
      <c r="H18" s="51" t="s">
        <v>442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 t="s">
        <v>174</v>
      </c>
      <c r="C19" s="31" t="s">
        <v>500</v>
      </c>
      <c r="D19" s="31"/>
      <c r="E19" s="50" t="s">
        <v>109</v>
      </c>
      <c r="F19" s="50"/>
      <c r="G19" s="50"/>
      <c r="H19" s="51" t="s">
        <v>272</v>
      </c>
      <c r="I19" s="52"/>
      <c r="J19" s="53"/>
      <c r="K19" s="28" t="s">
        <v>61</v>
      </c>
      <c r="L19" s="35"/>
      <c r="M19" s="35"/>
      <c r="N19" s="51" t="s">
        <v>205</v>
      </c>
      <c r="O19" s="52"/>
      <c r="P19" s="53"/>
    </row>
    <row r="20" spans="1:50" ht="20.25" customHeight="1" x14ac:dyDescent="0.25">
      <c r="A20" s="28"/>
      <c r="B20" s="28" t="s">
        <v>501</v>
      </c>
      <c r="C20" s="31" t="s">
        <v>502</v>
      </c>
      <c r="D20" s="31"/>
      <c r="E20" s="50" t="s">
        <v>503</v>
      </c>
      <c r="F20" s="50"/>
      <c r="G20" s="50"/>
      <c r="H20" s="51" t="s">
        <v>192</v>
      </c>
      <c r="I20" s="52"/>
      <c r="J20" s="53"/>
      <c r="K20" s="28" t="s">
        <v>61</v>
      </c>
      <c r="L20" s="35"/>
      <c r="M20" s="35"/>
      <c r="N20" s="51"/>
      <c r="O20" s="52"/>
      <c r="P20" s="53"/>
    </row>
    <row r="21" spans="1:50" ht="20.25" customHeight="1" x14ac:dyDescent="0.25">
      <c r="A21" s="28" t="s">
        <v>502</v>
      </c>
      <c r="B21" s="28" t="s">
        <v>504</v>
      </c>
      <c r="C21" s="31" t="s">
        <v>505</v>
      </c>
      <c r="D21" s="31"/>
      <c r="E21" s="50" t="s">
        <v>506</v>
      </c>
      <c r="F21" s="50"/>
      <c r="G21" s="50"/>
      <c r="H21" s="51" t="s">
        <v>507</v>
      </c>
      <c r="I21" s="52"/>
      <c r="J21" s="53"/>
      <c r="K21" s="28" t="s">
        <v>61</v>
      </c>
      <c r="L21" s="35"/>
      <c r="M21" s="35"/>
      <c r="N21" s="51" t="s">
        <v>283</v>
      </c>
      <c r="O21" s="52"/>
      <c r="P21" s="53"/>
    </row>
    <row r="22" spans="1:50" ht="20.25" customHeight="1" x14ac:dyDescent="0.25">
      <c r="A22" s="28" t="s">
        <v>508</v>
      </c>
      <c r="B22" s="28" t="s">
        <v>508</v>
      </c>
      <c r="C22" s="31" t="s">
        <v>509</v>
      </c>
      <c r="D22" s="31"/>
      <c r="E22" s="50" t="s">
        <v>510</v>
      </c>
      <c r="F22" s="50"/>
      <c r="G22" s="50"/>
      <c r="H22" s="51" t="s">
        <v>511</v>
      </c>
      <c r="I22" s="52"/>
      <c r="J22" s="53"/>
      <c r="K22" s="28" t="s">
        <v>61</v>
      </c>
      <c r="L22" s="35"/>
      <c r="M22" s="35"/>
      <c r="N22" s="51" t="s">
        <v>283</v>
      </c>
      <c r="O22" s="52"/>
      <c r="P22" s="53"/>
    </row>
    <row r="23" spans="1:50" ht="20.25" customHeight="1" x14ac:dyDescent="0.25">
      <c r="A23" s="28" t="s">
        <v>512</v>
      </c>
      <c r="B23" s="28" t="s">
        <v>513</v>
      </c>
      <c r="C23" s="31" t="s">
        <v>514</v>
      </c>
      <c r="D23" s="31"/>
      <c r="E23" s="50" t="s">
        <v>510</v>
      </c>
      <c r="F23" s="50"/>
      <c r="G23" s="50"/>
      <c r="H23" s="51" t="s">
        <v>515</v>
      </c>
      <c r="I23" s="52"/>
      <c r="J23" s="53"/>
      <c r="K23" s="28" t="s">
        <v>61</v>
      </c>
      <c r="L23" s="35"/>
      <c r="M23" s="35"/>
      <c r="N23" s="51" t="s">
        <v>283</v>
      </c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0</v>
      </c>
      <c r="E33" s="54" t="s">
        <v>22</v>
      </c>
      <c r="F33" s="54"/>
      <c r="G33" s="7">
        <v>5</v>
      </c>
      <c r="I33" s="54" t="s">
        <v>23</v>
      </c>
      <c r="J33" s="54"/>
      <c r="K33" s="7">
        <v>1</v>
      </c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2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70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1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338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138</v>
      </c>
      <c r="G4" s="60"/>
      <c r="H4" s="2" t="s">
        <v>4</v>
      </c>
      <c r="I4" s="61">
        <v>2234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139</v>
      </c>
      <c r="C8" s="31" t="s">
        <v>140</v>
      </c>
      <c r="D8" s="31" t="s">
        <v>68</v>
      </c>
      <c r="E8" s="50" t="s">
        <v>94</v>
      </c>
      <c r="F8" s="50"/>
      <c r="G8" s="50"/>
      <c r="H8" s="51" t="s">
        <v>141</v>
      </c>
      <c r="I8" s="52"/>
      <c r="J8" s="53"/>
      <c r="K8" s="28" t="s">
        <v>62</v>
      </c>
      <c r="L8" s="35">
        <v>1</v>
      </c>
      <c r="M8" s="35"/>
      <c r="N8" s="51"/>
      <c r="O8" s="52"/>
      <c r="P8" s="53"/>
    </row>
    <row r="9" spans="1:50" ht="20.25" customHeight="1" x14ac:dyDescent="0.25">
      <c r="A9" s="28"/>
      <c r="B9" s="28" t="s">
        <v>142</v>
      </c>
      <c r="C9" s="31" t="s">
        <v>143</v>
      </c>
      <c r="D9" s="31" t="s">
        <v>68</v>
      </c>
      <c r="E9" s="50" t="s">
        <v>94</v>
      </c>
      <c r="F9" s="50"/>
      <c r="G9" s="50"/>
      <c r="H9" s="51" t="s">
        <v>144</v>
      </c>
      <c r="I9" s="52"/>
      <c r="J9" s="53"/>
      <c r="K9" s="28" t="s">
        <v>72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145</v>
      </c>
      <c r="C10" s="31" t="s">
        <v>146</v>
      </c>
      <c r="D10" s="31" t="s">
        <v>68</v>
      </c>
      <c r="E10" s="50" t="s">
        <v>94</v>
      </c>
      <c r="F10" s="50"/>
      <c r="G10" s="50"/>
      <c r="H10" s="51" t="s">
        <v>147</v>
      </c>
      <c r="I10" s="52"/>
      <c r="J10" s="53"/>
      <c r="K10" s="28" t="s">
        <v>63</v>
      </c>
      <c r="L10" s="35">
        <v>1</v>
      </c>
      <c r="M10" s="35">
        <v>1</v>
      </c>
      <c r="N10" s="51" t="s">
        <v>148</v>
      </c>
      <c r="O10" s="52"/>
      <c r="P10" s="53"/>
    </row>
    <row r="11" spans="1:50" ht="20.25" customHeight="1" x14ac:dyDescent="0.25">
      <c r="A11" s="28"/>
      <c r="B11" s="28" t="s">
        <v>149</v>
      </c>
      <c r="C11" s="31" t="s">
        <v>150</v>
      </c>
      <c r="D11" s="31"/>
      <c r="E11" s="50" t="s">
        <v>119</v>
      </c>
      <c r="F11" s="50"/>
      <c r="G11" s="50"/>
      <c r="H11" s="51" t="s">
        <v>87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151</v>
      </c>
      <c r="C12" s="31" t="s">
        <v>152</v>
      </c>
      <c r="D12" s="31"/>
      <c r="E12" s="50" t="s">
        <v>89</v>
      </c>
      <c r="F12" s="50"/>
      <c r="G12" s="50"/>
      <c r="H12" s="51" t="s">
        <v>90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 t="s">
        <v>153</v>
      </c>
      <c r="C13" s="31" t="s">
        <v>154</v>
      </c>
      <c r="D13" s="31"/>
      <c r="E13" s="50" t="s">
        <v>155</v>
      </c>
      <c r="F13" s="50"/>
      <c r="G13" s="50"/>
      <c r="H13" s="51" t="s">
        <v>87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156</v>
      </c>
      <c r="C14" s="31" t="s">
        <v>157</v>
      </c>
      <c r="D14" s="31"/>
      <c r="E14" s="50" t="s">
        <v>119</v>
      </c>
      <c r="F14" s="50"/>
      <c r="G14" s="50"/>
      <c r="H14" s="51" t="s">
        <v>87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 t="s">
        <v>158</v>
      </c>
      <c r="C15" s="31" t="s">
        <v>159</v>
      </c>
      <c r="D15" s="31"/>
      <c r="E15" s="50" t="s">
        <v>160</v>
      </c>
      <c r="F15" s="50"/>
      <c r="G15" s="50"/>
      <c r="H15" s="51" t="s">
        <v>161</v>
      </c>
      <c r="I15" s="52"/>
      <c r="J15" s="53"/>
      <c r="K15" s="28" t="s">
        <v>61</v>
      </c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 t="s">
        <v>162</v>
      </c>
      <c r="C16" s="31" t="s">
        <v>163</v>
      </c>
      <c r="D16" s="31"/>
      <c r="E16" s="50" t="s">
        <v>164</v>
      </c>
      <c r="F16" s="50"/>
      <c r="G16" s="50"/>
      <c r="H16" s="51" t="s">
        <v>87</v>
      </c>
      <c r="I16" s="52"/>
      <c r="J16" s="53"/>
      <c r="K16" s="28" t="s">
        <v>61</v>
      </c>
      <c r="L16" s="35"/>
      <c r="M16" s="35"/>
      <c r="N16" s="51" t="s">
        <v>165</v>
      </c>
      <c r="O16" s="52"/>
      <c r="P16" s="53"/>
      <c r="AX16" s="6" t="s">
        <v>63</v>
      </c>
    </row>
    <row r="17" spans="1:50" ht="20.25" customHeight="1" x14ac:dyDescent="0.25">
      <c r="A17" s="28"/>
      <c r="B17" s="28" t="s">
        <v>120</v>
      </c>
      <c r="C17" s="31" t="s">
        <v>121</v>
      </c>
      <c r="D17" s="31"/>
      <c r="E17" s="50" t="s">
        <v>122</v>
      </c>
      <c r="F17" s="50"/>
      <c r="G17" s="50"/>
      <c r="H17" s="51" t="s">
        <v>87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166</v>
      </c>
      <c r="C18" s="31" t="s">
        <v>169</v>
      </c>
      <c r="D18" s="31" t="s">
        <v>68</v>
      </c>
      <c r="E18" s="50" t="s">
        <v>167</v>
      </c>
      <c r="F18" s="50"/>
      <c r="G18" s="50"/>
      <c r="H18" s="51" t="s">
        <v>168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 t="s">
        <v>176</v>
      </c>
      <c r="B19" s="28" t="s">
        <v>170</v>
      </c>
      <c r="C19" s="31" t="s">
        <v>171</v>
      </c>
      <c r="D19" s="31"/>
      <c r="E19" s="50" t="s">
        <v>94</v>
      </c>
      <c r="F19" s="50"/>
      <c r="G19" s="50"/>
      <c r="H19" s="51" t="s">
        <v>172</v>
      </c>
      <c r="I19" s="52"/>
      <c r="J19" s="53"/>
      <c r="K19" s="28" t="s">
        <v>61</v>
      </c>
      <c r="L19" s="35"/>
      <c r="M19" s="35"/>
      <c r="N19" s="51" t="s">
        <v>127</v>
      </c>
      <c r="O19" s="52"/>
      <c r="P19" s="53"/>
    </row>
    <row r="20" spans="1:50" ht="20.25" customHeight="1" x14ac:dyDescent="0.25">
      <c r="A20" s="28"/>
      <c r="B20" s="28" t="s">
        <v>173</v>
      </c>
      <c r="C20" s="31" t="s">
        <v>174</v>
      </c>
      <c r="D20" s="31"/>
      <c r="E20" s="50" t="s">
        <v>160</v>
      </c>
      <c r="F20" s="50"/>
      <c r="G20" s="50"/>
      <c r="H20" s="51" t="s">
        <v>175</v>
      </c>
      <c r="I20" s="52"/>
      <c r="J20" s="53"/>
      <c r="K20" s="28" t="s">
        <v>61</v>
      </c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28225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28203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0</v>
      </c>
      <c r="E33" s="54" t="s">
        <v>22</v>
      </c>
      <c r="F33" s="54"/>
      <c r="G33" s="7">
        <v>1</v>
      </c>
      <c r="I33" s="54" t="s">
        <v>23</v>
      </c>
      <c r="J33" s="54"/>
      <c r="K33" s="7">
        <v>2</v>
      </c>
      <c r="L33" s="54" t="s">
        <v>24</v>
      </c>
      <c r="M33" s="54"/>
      <c r="N33" s="36">
        <f>SUM(N29-N31)</f>
        <v>22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4</v>
      </c>
      <c r="E35" s="54" t="s">
        <v>26</v>
      </c>
      <c r="F35" s="54"/>
      <c r="G35" s="36">
        <f>SUM(L8:L27)+SUM(L48:L56)</f>
        <v>2</v>
      </c>
      <c r="I35" s="54" t="s">
        <v>27</v>
      </c>
      <c r="J35" s="54"/>
      <c r="K35" s="36">
        <f>SUM(M8:M27)+SUM(M48:M56)</f>
        <v>1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1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70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1</v>
      </c>
      <c r="E39" s="54" t="s">
        <v>33</v>
      </c>
      <c r="F39" s="54"/>
      <c r="G39" s="36">
        <f>COUNTIF(E8:G27,"area check")+COUNTIF(E48:G56,"area check")</f>
        <v>2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1</v>
      </c>
      <c r="D41" s="37"/>
      <c r="E41" s="55" t="s">
        <v>78</v>
      </c>
      <c r="F41" s="55"/>
      <c r="G41" s="36">
        <f>SUMIF(D8:D27,"yes",L8:L27)+SUMIF(D48:D56,"yes",L48:L56)</f>
        <v>2</v>
      </c>
      <c r="H41" s="54" t="s">
        <v>70</v>
      </c>
      <c r="I41" s="54"/>
      <c r="J41" s="36">
        <f>COUNTIFS(D8:D27,"yes",E8:E27,"traffic stop")+COUNTIFS(D48:D56,"yes",E48:E56,"traffic stop")</f>
        <v>3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1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136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516</v>
      </c>
      <c r="G4" s="60"/>
      <c r="H4" s="2" t="s">
        <v>4</v>
      </c>
      <c r="I4" s="61">
        <v>2231</v>
      </c>
      <c r="J4" s="61"/>
      <c r="K4" s="2" t="s">
        <v>5</v>
      </c>
      <c r="L4" s="3" t="s">
        <v>425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522</v>
      </c>
      <c r="C8" s="31" t="s">
        <v>429</v>
      </c>
      <c r="D8" s="31"/>
      <c r="E8" s="50" t="s">
        <v>376</v>
      </c>
      <c r="F8" s="50"/>
      <c r="G8" s="50"/>
      <c r="H8" s="51" t="s">
        <v>523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 t="s">
        <v>517</v>
      </c>
      <c r="B9" s="28" t="s">
        <v>518</v>
      </c>
      <c r="C9" s="31" t="s">
        <v>519</v>
      </c>
      <c r="D9" s="31"/>
      <c r="E9" s="50" t="s">
        <v>363</v>
      </c>
      <c r="F9" s="50"/>
      <c r="G9" s="50"/>
      <c r="H9" s="51" t="s">
        <v>520</v>
      </c>
      <c r="I9" s="52"/>
      <c r="J9" s="53"/>
      <c r="K9" s="28" t="s">
        <v>10</v>
      </c>
      <c r="L9" s="35">
        <v>1</v>
      </c>
      <c r="M9" s="35"/>
      <c r="N9" s="51" t="s">
        <v>521</v>
      </c>
      <c r="O9" s="52"/>
      <c r="P9" s="53"/>
    </row>
    <row r="10" spans="1:50" ht="20.25" customHeight="1" x14ac:dyDescent="0.25">
      <c r="A10" s="28" t="s">
        <v>524</v>
      </c>
      <c r="B10" s="28" t="s">
        <v>525</v>
      </c>
      <c r="C10" s="31" t="s">
        <v>526</v>
      </c>
      <c r="D10" s="31"/>
      <c r="E10" s="50" t="s">
        <v>527</v>
      </c>
      <c r="F10" s="50"/>
      <c r="G10" s="50"/>
      <c r="H10" s="51" t="s">
        <v>528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529</v>
      </c>
      <c r="C11" s="31" t="s">
        <v>530</v>
      </c>
      <c r="D11" s="31"/>
      <c r="E11" s="50" t="s">
        <v>119</v>
      </c>
      <c r="F11" s="50"/>
      <c r="G11" s="50"/>
      <c r="H11" s="51" t="s">
        <v>442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 t="s">
        <v>530</v>
      </c>
      <c r="B12" s="28" t="s">
        <v>531</v>
      </c>
      <c r="C12" s="31" t="s">
        <v>182</v>
      </c>
      <c r="D12" s="31"/>
      <c r="E12" s="50" t="s">
        <v>532</v>
      </c>
      <c r="F12" s="50"/>
      <c r="G12" s="50"/>
      <c r="H12" s="51" t="s">
        <v>295</v>
      </c>
      <c r="I12" s="52"/>
      <c r="J12" s="53"/>
      <c r="K12" s="28" t="s">
        <v>61</v>
      </c>
      <c r="L12" s="35"/>
      <c r="M12" s="35"/>
      <c r="N12" s="51" t="s">
        <v>201</v>
      </c>
      <c r="O12" s="52"/>
      <c r="P12" s="53"/>
      <c r="AX12" s="6" t="s">
        <v>61</v>
      </c>
    </row>
    <row r="13" spans="1:50" ht="20.25" customHeight="1" x14ac:dyDescent="0.25">
      <c r="A13" s="28"/>
      <c r="B13" s="28" t="s">
        <v>311</v>
      </c>
      <c r="C13" s="31" t="s">
        <v>469</v>
      </c>
      <c r="D13" s="31"/>
      <c r="E13" s="50" t="s">
        <v>89</v>
      </c>
      <c r="F13" s="50"/>
      <c r="G13" s="50"/>
      <c r="H13" s="51" t="s">
        <v>90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533</v>
      </c>
      <c r="C14" s="31" t="s">
        <v>235</v>
      </c>
      <c r="D14" s="31"/>
      <c r="E14" s="50" t="s">
        <v>119</v>
      </c>
      <c r="F14" s="50"/>
      <c r="G14" s="50"/>
      <c r="H14" s="51" t="s">
        <v>442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 t="s">
        <v>102</v>
      </c>
      <c r="C15" s="31" t="s">
        <v>534</v>
      </c>
      <c r="D15" s="31"/>
      <c r="E15" s="50" t="s">
        <v>94</v>
      </c>
      <c r="F15" s="50"/>
      <c r="G15" s="50"/>
      <c r="H15" s="51" t="s">
        <v>535</v>
      </c>
      <c r="I15" s="52"/>
      <c r="J15" s="53"/>
      <c r="K15" s="28" t="s">
        <v>72</v>
      </c>
      <c r="L15" s="35"/>
      <c r="M15" s="35"/>
      <c r="N15" s="51" t="s">
        <v>275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536</v>
      </c>
      <c r="C16" s="31" t="s">
        <v>321</v>
      </c>
      <c r="D16" s="31" t="s">
        <v>68</v>
      </c>
      <c r="E16" s="50" t="s">
        <v>94</v>
      </c>
      <c r="F16" s="50"/>
      <c r="G16" s="50"/>
      <c r="H16" s="51" t="s">
        <v>537</v>
      </c>
      <c r="I16" s="52"/>
      <c r="J16" s="53"/>
      <c r="K16" s="28" t="s">
        <v>72</v>
      </c>
      <c r="L16" s="35"/>
      <c r="M16" s="35"/>
      <c r="N16" s="51" t="s">
        <v>275</v>
      </c>
      <c r="O16" s="52"/>
      <c r="P16" s="53"/>
      <c r="AX16" s="6" t="s">
        <v>63</v>
      </c>
    </row>
    <row r="17" spans="1:50" ht="20.25" customHeight="1" x14ac:dyDescent="0.25">
      <c r="A17" s="28" t="s">
        <v>323</v>
      </c>
      <c r="B17" s="28" t="s">
        <v>323</v>
      </c>
      <c r="C17" s="31" t="s">
        <v>538</v>
      </c>
      <c r="D17" s="31"/>
      <c r="E17" s="50" t="s">
        <v>527</v>
      </c>
      <c r="F17" s="50"/>
      <c r="G17" s="50"/>
      <c r="H17" s="51" t="s">
        <v>442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153</v>
      </c>
      <c r="C18" s="31" t="s">
        <v>539</v>
      </c>
      <c r="D18" s="31"/>
      <c r="E18" s="50" t="s">
        <v>540</v>
      </c>
      <c r="F18" s="50"/>
      <c r="G18" s="50"/>
      <c r="H18" s="51" t="s">
        <v>541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 t="s">
        <v>542</v>
      </c>
      <c r="C19" s="31" t="s">
        <v>154</v>
      </c>
      <c r="D19" s="31" t="s">
        <v>68</v>
      </c>
      <c r="E19" s="50" t="s">
        <v>94</v>
      </c>
      <c r="F19" s="50"/>
      <c r="G19" s="50"/>
      <c r="H19" s="51" t="s">
        <v>543</v>
      </c>
      <c r="I19" s="52"/>
      <c r="J19" s="53"/>
      <c r="K19" s="28" t="s">
        <v>72</v>
      </c>
      <c r="L19" s="35"/>
      <c r="M19" s="35"/>
      <c r="N19" s="51" t="s">
        <v>326</v>
      </c>
      <c r="O19" s="52"/>
      <c r="P19" s="53"/>
    </row>
    <row r="20" spans="1:50" ht="20.25" customHeight="1" x14ac:dyDescent="0.25">
      <c r="A20" s="28"/>
      <c r="B20" s="28" t="s">
        <v>451</v>
      </c>
      <c r="C20" s="31" t="s">
        <v>544</v>
      </c>
      <c r="D20" s="31" t="s">
        <v>68</v>
      </c>
      <c r="E20" s="50" t="s">
        <v>94</v>
      </c>
      <c r="F20" s="50"/>
      <c r="G20" s="50"/>
      <c r="H20" s="51" t="s">
        <v>545</v>
      </c>
      <c r="I20" s="52"/>
      <c r="J20" s="53"/>
      <c r="K20" s="28" t="s">
        <v>72</v>
      </c>
      <c r="L20" s="35"/>
      <c r="M20" s="35"/>
      <c r="N20" s="51" t="s">
        <v>326</v>
      </c>
      <c r="O20" s="52"/>
      <c r="P20" s="53"/>
    </row>
    <row r="21" spans="1:50" ht="20.25" customHeight="1" x14ac:dyDescent="0.25">
      <c r="A21" s="28" t="s">
        <v>546</v>
      </c>
      <c r="B21" s="28" t="s">
        <v>547</v>
      </c>
      <c r="C21" s="31" t="s">
        <v>548</v>
      </c>
      <c r="D21" s="31"/>
      <c r="E21" s="50" t="s">
        <v>549</v>
      </c>
      <c r="F21" s="50"/>
      <c r="G21" s="50"/>
      <c r="H21" s="51" t="s">
        <v>550</v>
      </c>
      <c r="I21" s="52"/>
      <c r="J21" s="53"/>
      <c r="K21" s="28" t="s">
        <v>61</v>
      </c>
      <c r="L21" s="35"/>
      <c r="M21" s="35"/>
      <c r="N21" s="51" t="s">
        <v>551</v>
      </c>
      <c r="O21" s="52"/>
      <c r="P21" s="53"/>
    </row>
    <row r="22" spans="1:50" ht="20.25" customHeight="1" x14ac:dyDescent="0.25">
      <c r="A22" s="28"/>
      <c r="B22" s="28" t="s">
        <v>117</v>
      </c>
      <c r="C22" s="31" t="s">
        <v>417</v>
      </c>
      <c r="D22" s="31"/>
      <c r="E22" s="50" t="s">
        <v>119</v>
      </c>
      <c r="F22" s="50"/>
      <c r="G22" s="50"/>
      <c r="H22" s="51" t="s">
        <v>442</v>
      </c>
      <c r="I22" s="52"/>
      <c r="J22" s="53"/>
      <c r="K22" s="28" t="s">
        <v>61</v>
      </c>
      <c r="L22" s="35"/>
      <c r="M22" s="35"/>
      <c r="N22" s="51" t="s">
        <v>116</v>
      </c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9</v>
      </c>
      <c r="E29" s="54" t="s">
        <v>15</v>
      </c>
      <c r="F29" s="54"/>
      <c r="G29" s="7">
        <v>0</v>
      </c>
      <c r="I29" s="54" t="s">
        <v>16</v>
      </c>
      <c r="J29" s="54"/>
      <c r="K29" s="7">
        <v>1</v>
      </c>
      <c r="L29" s="54" t="s">
        <v>17</v>
      </c>
      <c r="M29" s="54"/>
      <c r="N29" s="7">
        <v>9219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9189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3</v>
      </c>
      <c r="E33" s="54" t="s">
        <v>22</v>
      </c>
      <c r="F33" s="54"/>
      <c r="G33" s="7">
        <v>2</v>
      </c>
      <c r="I33" s="54" t="s">
        <v>23</v>
      </c>
      <c r="J33" s="54"/>
      <c r="K33" s="7">
        <v>1</v>
      </c>
      <c r="L33" s="54" t="s">
        <v>24</v>
      </c>
      <c r="M33" s="54"/>
      <c r="N33" s="36">
        <f>SUM(N29-N31)</f>
        <v>30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4</v>
      </c>
      <c r="E35" s="54" t="s">
        <v>26</v>
      </c>
      <c r="F35" s="54"/>
      <c r="G35" s="36">
        <f>SUM(L8:L27)+SUM(L48:L56)</f>
        <v>1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45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1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3</v>
      </c>
      <c r="K41" s="37"/>
      <c r="L41" s="55" t="s">
        <v>71</v>
      </c>
      <c r="M41" s="55"/>
      <c r="N41" s="38">
        <f>COUNTIFS(D8:D27,"yes",K8:K27,"warn")+COUNTIFS(D48:D56,"yes",K48:K56,"warn")</f>
        <v>3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552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553</v>
      </c>
      <c r="G4" s="60"/>
      <c r="H4" s="2" t="s">
        <v>4</v>
      </c>
      <c r="I4" s="61">
        <v>2233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 t="s">
        <v>554</v>
      </c>
      <c r="B8" s="28" t="s">
        <v>554</v>
      </c>
      <c r="C8" s="31" t="s">
        <v>555</v>
      </c>
      <c r="D8" s="31"/>
      <c r="E8" s="50" t="s">
        <v>556</v>
      </c>
      <c r="F8" s="50"/>
      <c r="G8" s="50"/>
      <c r="H8" s="51" t="s">
        <v>442</v>
      </c>
      <c r="I8" s="52"/>
      <c r="J8" s="53"/>
      <c r="K8" s="28" t="s">
        <v>10</v>
      </c>
      <c r="L8" s="35"/>
      <c r="M8" s="35"/>
      <c r="N8" s="51" t="s">
        <v>557</v>
      </c>
      <c r="O8" s="52"/>
      <c r="P8" s="53"/>
    </row>
    <row r="9" spans="1:50" ht="20.25" customHeight="1" x14ac:dyDescent="0.25">
      <c r="A9" s="28"/>
      <c r="B9" s="28" t="s">
        <v>222</v>
      </c>
      <c r="C9" s="31" t="s">
        <v>558</v>
      </c>
      <c r="D9" s="31"/>
      <c r="E9" s="50" t="s">
        <v>119</v>
      </c>
      <c r="F9" s="50"/>
      <c r="G9" s="50"/>
      <c r="H9" s="51" t="s">
        <v>442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 t="s">
        <v>558</v>
      </c>
      <c r="B10" s="28" t="s">
        <v>558</v>
      </c>
      <c r="C10" s="31" t="s">
        <v>441</v>
      </c>
      <c r="D10" s="31"/>
      <c r="E10" s="50" t="s">
        <v>452</v>
      </c>
      <c r="F10" s="50"/>
      <c r="G10" s="50"/>
      <c r="H10" s="51" t="s">
        <v>442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 t="s">
        <v>186</v>
      </c>
      <c r="B11" s="28" t="s">
        <v>186</v>
      </c>
      <c r="C11" s="31" t="s">
        <v>559</v>
      </c>
      <c r="D11" s="31"/>
      <c r="E11" s="50" t="s">
        <v>560</v>
      </c>
      <c r="F11" s="50"/>
      <c r="G11" s="50"/>
      <c r="H11" s="51" t="s">
        <v>442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315</v>
      </c>
      <c r="C12" s="31" t="s">
        <v>561</v>
      </c>
      <c r="D12" s="31"/>
      <c r="E12" s="50" t="s">
        <v>89</v>
      </c>
      <c r="F12" s="50"/>
      <c r="G12" s="50"/>
      <c r="H12" s="51" t="s">
        <v>106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 t="s">
        <v>561</v>
      </c>
      <c r="B13" s="28" t="s">
        <v>562</v>
      </c>
      <c r="C13" s="31" t="s">
        <v>563</v>
      </c>
      <c r="D13" s="31"/>
      <c r="E13" s="50" t="s">
        <v>564</v>
      </c>
      <c r="F13" s="50"/>
      <c r="G13" s="50"/>
      <c r="H13" s="51" t="s">
        <v>565</v>
      </c>
      <c r="I13" s="52"/>
      <c r="J13" s="53"/>
      <c r="K13" s="28" t="s">
        <v>61</v>
      </c>
      <c r="L13" s="35"/>
      <c r="M13" s="35"/>
      <c r="N13" s="51" t="s">
        <v>551</v>
      </c>
      <c r="O13" s="52"/>
      <c r="P13" s="53"/>
      <c r="AX13" s="6" t="s">
        <v>62</v>
      </c>
    </row>
    <row r="14" spans="1:50" ht="20.25" customHeight="1" x14ac:dyDescent="0.25">
      <c r="A14" s="28"/>
      <c r="B14" s="28" t="s">
        <v>153</v>
      </c>
      <c r="C14" s="31" t="s">
        <v>158</v>
      </c>
      <c r="D14" s="31"/>
      <c r="E14" s="50" t="s">
        <v>119</v>
      </c>
      <c r="F14" s="50"/>
      <c r="G14" s="50"/>
      <c r="H14" s="51" t="s">
        <v>442</v>
      </c>
      <c r="I14" s="52"/>
      <c r="J14" s="53"/>
      <c r="K14" s="28" t="s">
        <v>61</v>
      </c>
      <c r="L14" s="35"/>
      <c r="M14" s="35"/>
      <c r="N14" s="51" t="s">
        <v>566</v>
      </c>
      <c r="O14" s="52"/>
      <c r="P14" s="53"/>
      <c r="AX14" s="6" t="s">
        <v>11</v>
      </c>
    </row>
    <row r="15" spans="1:50" ht="20.25" customHeight="1" x14ac:dyDescent="0.25">
      <c r="A15" s="28" t="s">
        <v>412</v>
      </c>
      <c r="B15" s="28" t="s">
        <v>567</v>
      </c>
      <c r="C15" s="31" t="s">
        <v>418</v>
      </c>
      <c r="D15" s="31"/>
      <c r="E15" s="50" t="s">
        <v>568</v>
      </c>
      <c r="F15" s="50"/>
      <c r="G15" s="50"/>
      <c r="H15" s="51" t="s">
        <v>569</v>
      </c>
      <c r="I15" s="52"/>
      <c r="J15" s="53"/>
      <c r="K15" s="28" t="s">
        <v>10</v>
      </c>
      <c r="L15" s="35"/>
      <c r="M15" s="35"/>
      <c r="N15" s="51" t="s">
        <v>570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571</v>
      </c>
      <c r="C16" s="31" t="s">
        <v>133</v>
      </c>
      <c r="D16" s="31"/>
      <c r="E16" s="50" t="s">
        <v>119</v>
      </c>
      <c r="F16" s="50"/>
      <c r="G16" s="50"/>
      <c r="H16" s="51" t="s">
        <v>442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0.25</v>
      </c>
      <c r="L29" s="54" t="s">
        <v>17</v>
      </c>
      <c r="M29" s="54"/>
      <c r="N29" s="7">
        <v>42679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42661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4</v>
      </c>
      <c r="E33" s="54" t="s">
        <v>22</v>
      </c>
      <c r="F33" s="54"/>
      <c r="G33" s="7">
        <v>1</v>
      </c>
      <c r="I33" s="54" t="s">
        <v>23</v>
      </c>
      <c r="J33" s="54"/>
      <c r="K33" s="7">
        <v>3</v>
      </c>
      <c r="L33" s="54" t="s">
        <v>24</v>
      </c>
      <c r="M33" s="54"/>
      <c r="N33" s="36">
        <f>SUM(N29-N31)</f>
        <v>18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1</v>
      </c>
      <c r="M37" s="32" t="s">
        <v>60</v>
      </c>
      <c r="N37" s="7">
        <v>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1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572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573</v>
      </c>
      <c r="G4" s="60"/>
      <c r="H4" s="2" t="s">
        <v>4</v>
      </c>
      <c r="I4" s="61">
        <v>2223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574</v>
      </c>
      <c r="C8" s="31" t="s">
        <v>575</v>
      </c>
      <c r="D8" s="31"/>
      <c r="E8" s="50" t="s">
        <v>119</v>
      </c>
      <c r="F8" s="50"/>
      <c r="G8" s="50"/>
      <c r="H8" s="51" t="s">
        <v>442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576</v>
      </c>
      <c r="C9" s="31" t="s">
        <v>577</v>
      </c>
      <c r="D9" s="31"/>
      <c r="E9" s="50" t="s">
        <v>89</v>
      </c>
      <c r="F9" s="50"/>
      <c r="G9" s="50"/>
      <c r="H9" s="51" t="s">
        <v>90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578</v>
      </c>
      <c r="C10" s="31" t="s">
        <v>579</v>
      </c>
      <c r="D10" s="31"/>
      <c r="E10" s="50" t="s">
        <v>580</v>
      </c>
      <c r="F10" s="50"/>
      <c r="G10" s="50"/>
      <c r="H10" s="51" t="s">
        <v>581</v>
      </c>
      <c r="I10" s="52"/>
      <c r="J10" s="53"/>
      <c r="K10" s="28" t="s">
        <v>61</v>
      </c>
      <c r="L10" s="35"/>
      <c r="M10" s="35"/>
      <c r="N10" s="51" t="s">
        <v>582</v>
      </c>
      <c r="O10" s="52"/>
      <c r="P10" s="53"/>
    </row>
    <row r="11" spans="1:50" ht="20.25" customHeight="1" x14ac:dyDescent="0.25">
      <c r="A11" s="28" t="s">
        <v>583</v>
      </c>
      <c r="B11" s="28" t="s">
        <v>584</v>
      </c>
      <c r="C11" s="31" t="s">
        <v>585</v>
      </c>
      <c r="D11" s="31"/>
      <c r="E11" s="50" t="s">
        <v>586</v>
      </c>
      <c r="F11" s="50"/>
      <c r="G11" s="50"/>
      <c r="H11" s="51" t="s">
        <v>587</v>
      </c>
      <c r="I11" s="52"/>
      <c r="J11" s="53"/>
      <c r="K11" s="28" t="s">
        <v>11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519</v>
      </c>
      <c r="C12" s="31" t="s">
        <v>588</v>
      </c>
      <c r="D12" s="31"/>
      <c r="E12" s="50" t="s">
        <v>376</v>
      </c>
      <c r="F12" s="50"/>
      <c r="G12" s="50"/>
      <c r="H12" s="51" t="s">
        <v>523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 t="s">
        <v>589</v>
      </c>
      <c r="B13" s="28" t="s">
        <v>589</v>
      </c>
      <c r="C13" s="31" t="s">
        <v>590</v>
      </c>
      <c r="D13" s="31"/>
      <c r="E13" s="50" t="s">
        <v>591</v>
      </c>
      <c r="F13" s="50"/>
      <c r="G13" s="50"/>
      <c r="H13" s="51" t="s">
        <v>592</v>
      </c>
      <c r="I13" s="52"/>
      <c r="J13" s="53"/>
      <c r="K13" s="28" t="s">
        <v>61</v>
      </c>
      <c r="L13" s="35"/>
      <c r="M13" s="35"/>
      <c r="N13" s="51" t="s">
        <v>406</v>
      </c>
      <c r="O13" s="52"/>
      <c r="P13" s="53"/>
      <c r="AX13" s="6" t="s">
        <v>62</v>
      </c>
    </row>
    <row r="14" spans="1:50" ht="20.25" customHeight="1" x14ac:dyDescent="0.25">
      <c r="A14" s="28"/>
      <c r="B14" s="28" t="s">
        <v>593</v>
      </c>
      <c r="C14" s="31" t="s">
        <v>393</v>
      </c>
      <c r="D14" s="31"/>
      <c r="E14" s="50" t="s">
        <v>363</v>
      </c>
      <c r="F14" s="50"/>
      <c r="G14" s="50"/>
      <c r="H14" s="51" t="s">
        <v>594</v>
      </c>
      <c r="I14" s="52"/>
      <c r="J14" s="53"/>
      <c r="K14" s="28" t="s">
        <v>61</v>
      </c>
      <c r="L14" s="35"/>
      <c r="M14" s="35"/>
      <c r="N14" s="51" t="s">
        <v>551</v>
      </c>
      <c r="O14" s="52"/>
      <c r="P14" s="53"/>
      <c r="AX14" s="6" t="s">
        <v>11</v>
      </c>
    </row>
    <row r="15" spans="1:50" ht="20.25" customHeight="1" x14ac:dyDescent="0.25">
      <c r="A15" s="28" t="s">
        <v>393</v>
      </c>
      <c r="B15" s="28" t="s">
        <v>311</v>
      </c>
      <c r="C15" s="31" t="s">
        <v>595</v>
      </c>
      <c r="D15" s="31"/>
      <c r="E15" s="50" t="s">
        <v>430</v>
      </c>
      <c r="F15" s="50"/>
      <c r="G15" s="50"/>
      <c r="H15" s="51" t="s">
        <v>295</v>
      </c>
      <c r="I15" s="52"/>
      <c r="J15" s="53"/>
      <c r="K15" s="28" t="s">
        <v>10</v>
      </c>
      <c r="L15" s="35"/>
      <c r="M15" s="35"/>
      <c r="N15" s="51" t="s">
        <v>596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482</v>
      </c>
      <c r="C16" s="31" t="s">
        <v>153</v>
      </c>
      <c r="D16" s="31"/>
      <c r="E16" s="50" t="s">
        <v>119</v>
      </c>
      <c r="F16" s="50"/>
      <c r="G16" s="50"/>
      <c r="H16" s="51" t="s">
        <v>442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9</v>
      </c>
      <c r="E29" s="54" t="s">
        <v>15</v>
      </c>
      <c r="F29" s="54"/>
      <c r="G29" s="7">
        <v>0</v>
      </c>
      <c r="I29" s="54" t="s">
        <v>16</v>
      </c>
      <c r="J29" s="54"/>
      <c r="K29" s="7">
        <v>1</v>
      </c>
      <c r="L29" s="54" t="s">
        <v>17</v>
      </c>
      <c r="M29" s="54"/>
      <c r="N29" s="7">
        <v>32962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32933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2</v>
      </c>
      <c r="I33" s="54" t="s">
        <v>23</v>
      </c>
      <c r="J33" s="54"/>
      <c r="K33" s="7">
        <v>1</v>
      </c>
      <c r="L33" s="54" t="s">
        <v>24</v>
      </c>
      <c r="M33" s="54"/>
      <c r="N33" s="36">
        <f>SUM(N29-N31)</f>
        <v>29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1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338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597</v>
      </c>
      <c r="G4" s="60"/>
      <c r="H4" s="2" t="s">
        <v>4</v>
      </c>
      <c r="I4" s="61">
        <v>2232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 t="s">
        <v>598</v>
      </c>
      <c r="B8" s="28" t="s">
        <v>599</v>
      </c>
      <c r="C8" s="31" t="s">
        <v>600</v>
      </c>
      <c r="D8" s="31"/>
      <c r="E8" s="50" t="s">
        <v>601</v>
      </c>
      <c r="F8" s="50"/>
      <c r="G8" s="50"/>
      <c r="H8" s="51" t="s">
        <v>602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603</v>
      </c>
      <c r="C9" s="31" t="s">
        <v>604</v>
      </c>
      <c r="D9" s="31"/>
      <c r="E9" s="50" t="s">
        <v>605</v>
      </c>
      <c r="F9" s="50"/>
      <c r="G9" s="50"/>
      <c r="H9" s="51" t="s">
        <v>606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399</v>
      </c>
      <c r="C10" s="31" t="s">
        <v>93</v>
      </c>
      <c r="D10" s="31" t="s">
        <v>68</v>
      </c>
      <c r="E10" s="50" t="s">
        <v>109</v>
      </c>
      <c r="F10" s="50"/>
      <c r="G10" s="50"/>
      <c r="H10" s="51" t="s">
        <v>607</v>
      </c>
      <c r="I10" s="52"/>
      <c r="J10" s="53"/>
      <c r="K10" s="28" t="s">
        <v>61</v>
      </c>
      <c r="L10" s="35"/>
      <c r="M10" s="35"/>
      <c r="N10" s="51" t="s">
        <v>205</v>
      </c>
      <c r="O10" s="52"/>
      <c r="P10" s="53"/>
    </row>
    <row r="11" spans="1:50" ht="20.25" customHeight="1" x14ac:dyDescent="0.25">
      <c r="A11" s="28"/>
      <c r="B11" s="28" t="s">
        <v>608</v>
      </c>
      <c r="C11" s="31" t="s">
        <v>609</v>
      </c>
      <c r="D11" s="31"/>
      <c r="E11" s="50" t="s">
        <v>89</v>
      </c>
      <c r="F11" s="50"/>
      <c r="G11" s="50"/>
      <c r="H11" s="51" t="s">
        <v>90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 t="s">
        <v>609</v>
      </c>
      <c r="B12" s="28" t="s">
        <v>610</v>
      </c>
      <c r="C12" s="31" t="s">
        <v>320</v>
      </c>
      <c r="D12" s="31"/>
      <c r="E12" s="50" t="s">
        <v>233</v>
      </c>
      <c r="F12" s="50"/>
      <c r="G12" s="50"/>
      <c r="H12" s="51" t="s">
        <v>195</v>
      </c>
      <c r="I12" s="52"/>
      <c r="J12" s="53"/>
      <c r="K12" s="28" t="s">
        <v>61</v>
      </c>
      <c r="L12" s="35"/>
      <c r="M12" s="35"/>
      <c r="N12" s="51" t="s">
        <v>406</v>
      </c>
      <c r="O12" s="52"/>
      <c r="P12" s="53"/>
      <c r="AX12" s="6" t="s">
        <v>61</v>
      </c>
    </row>
    <row r="13" spans="1:50" ht="20.25" customHeight="1" x14ac:dyDescent="0.25">
      <c r="A13" s="28"/>
      <c r="B13" s="28" t="s">
        <v>611</v>
      </c>
      <c r="C13" s="31" t="s">
        <v>152</v>
      </c>
      <c r="D13" s="31" t="s">
        <v>68</v>
      </c>
      <c r="E13" s="50" t="s">
        <v>94</v>
      </c>
      <c r="F13" s="50"/>
      <c r="G13" s="50"/>
      <c r="H13" s="51" t="s">
        <v>612</v>
      </c>
      <c r="I13" s="52"/>
      <c r="J13" s="53"/>
      <c r="K13" s="28" t="s">
        <v>72</v>
      </c>
      <c r="L13" s="35"/>
      <c r="M13" s="35"/>
      <c r="N13" s="51" t="s">
        <v>613</v>
      </c>
      <c r="O13" s="52"/>
      <c r="P13" s="53"/>
      <c r="AX13" s="6" t="s">
        <v>62</v>
      </c>
    </row>
    <row r="14" spans="1:50" ht="20.25" customHeight="1" x14ac:dyDescent="0.25">
      <c r="A14" s="28"/>
      <c r="B14" s="28" t="s">
        <v>614</v>
      </c>
      <c r="C14" s="31" t="s">
        <v>447</v>
      </c>
      <c r="D14" s="31"/>
      <c r="E14" s="50" t="s">
        <v>89</v>
      </c>
      <c r="F14" s="50"/>
      <c r="G14" s="50"/>
      <c r="H14" s="51" t="s">
        <v>615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 t="s">
        <v>154</v>
      </c>
      <c r="C15" s="31" t="s">
        <v>616</v>
      </c>
      <c r="D15" s="31" t="s">
        <v>68</v>
      </c>
      <c r="E15" s="50" t="s">
        <v>109</v>
      </c>
      <c r="F15" s="50"/>
      <c r="G15" s="50"/>
      <c r="H15" s="51" t="s">
        <v>607</v>
      </c>
      <c r="I15" s="52"/>
      <c r="J15" s="53"/>
      <c r="K15" s="28" t="s">
        <v>61</v>
      </c>
      <c r="L15" s="35"/>
      <c r="M15" s="35"/>
      <c r="N15" s="51" t="s">
        <v>273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616</v>
      </c>
      <c r="C16" s="31" t="s">
        <v>488</v>
      </c>
      <c r="D16" s="31" t="s">
        <v>68</v>
      </c>
      <c r="E16" s="50" t="s">
        <v>94</v>
      </c>
      <c r="F16" s="50"/>
      <c r="G16" s="50"/>
      <c r="H16" s="51" t="s">
        <v>617</v>
      </c>
      <c r="I16" s="52"/>
      <c r="J16" s="53"/>
      <c r="K16" s="28" t="s">
        <v>62</v>
      </c>
      <c r="L16" s="35">
        <v>1</v>
      </c>
      <c r="M16" s="35"/>
      <c r="N16" s="51" t="s">
        <v>618</v>
      </c>
      <c r="O16" s="52"/>
      <c r="P16" s="53"/>
      <c r="AX16" s="6" t="s">
        <v>63</v>
      </c>
    </row>
    <row r="17" spans="1:50" ht="20.25" customHeight="1" x14ac:dyDescent="0.25">
      <c r="A17" s="28" t="s">
        <v>203</v>
      </c>
      <c r="B17" s="28" t="s">
        <v>495</v>
      </c>
      <c r="C17" s="31" t="s">
        <v>412</v>
      </c>
      <c r="D17" s="31"/>
      <c r="E17" s="50" t="s">
        <v>363</v>
      </c>
      <c r="F17" s="50"/>
      <c r="G17" s="50"/>
      <c r="H17" s="51" t="s">
        <v>619</v>
      </c>
      <c r="I17" s="52"/>
      <c r="J17" s="53"/>
      <c r="K17" s="28" t="s">
        <v>10</v>
      </c>
      <c r="L17" s="35"/>
      <c r="M17" s="35"/>
      <c r="N17" s="51" t="s">
        <v>620</v>
      </c>
      <c r="O17" s="52"/>
      <c r="P17" s="53"/>
      <c r="AX17" s="6" t="s">
        <v>13</v>
      </c>
    </row>
    <row r="18" spans="1:50" ht="20.25" customHeight="1" x14ac:dyDescent="0.25">
      <c r="A18" s="28"/>
      <c r="B18" s="28" t="s">
        <v>621</v>
      </c>
      <c r="C18" s="31" t="s">
        <v>417</v>
      </c>
      <c r="D18" s="31"/>
      <c r="E18" s="50" t="s">
        <v>119</v>
      </c>
      <c r="F18" s="50"/>
      <c r="G18" s="50"/>
      <c r="H18" s="51" t="s">
        <v>442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 t="s">
        <v>120</v>
      </c>
      <c r="C19" s="31" t="s">
        <v>121</v>
      </c>
      <c r="D19" s="31"/>
      <c r="E19" s="50" t="s">
        <v>122</v>
      </c>
      <c r="F19" s="50"/>
      <c r="G19" s="50"/>
      <c r="H19" s="51" t="s">
        <v>442</v>
      </c>
      <c r="I19" s="52"/>
      <c r="J19" s="53"/>
      <c r="K19" s="28" t="s">
        <v>61</v>
      </c>
      <c r="L19" s="35"/>
      <c r="M19" s="35"/>
      <c r="N19" s="51"/>
      <c r="O19" s="52"/>
      <c r="P19" s="53"/>
    </row>
    <row r="20" spans="1:50" ht="20.25" customHeight="1" x14ac:dyDescent="0.25">
      <c r="A20" s="28"/>
      <c r="B20" s="28" t="s">
        <v>214</v>
      </c>
      <c r="C20" s="31" t="s">
        <v>622</v>
      </c>
      <c r="D20" s="31"/>
      <c r="E20" s="50" t="s">
        <v>155</v>
      </c>
      <c r="F20" s="50"/>
      <c r="G20" s="50"/>
      <c r="H20" s="51" t="s">
        <v>442</v>
      </c>
      <c r="I20" s="52"/>
      <c r="J20" s="53"/>
      <c r="K20" s="28" t="s">
        <v>61</v>
      </c>
      <c r="L20" s="35"/>
      <c r="M20" s="35"/>
      <c r="N20" s="51"/>
      <c r="O20" s="52"/>
      <c r="P20" s="53"/>
    </row>
    <row r="21" spans="1:50" ht="20.25" customHeight="1" x14ac:dyDescent="0.25">
      <c r="A21" s="28"/>
      <c r="B21" s="28" t="s">
        <v>623</v>
      </c>
      <c r="C21" s="31" t="s">
        <v>625</v>
      </c>
      <c r="D21" s="31"/>
      <c r="E21" s="50" t="s">
        <v>89</v>
      </c>
      <c r="F21" s="50"/>
      <c r="G21" s="50"/>
      <c r="H21" s="51" t="s">
        <v>624</v>
      </c>
      <c r="I21" s="52"/>
      <c r="J21" s="53"/>
      <c r="K21" s="28" t="s">
        <v>61</v>
      </c>
      <c r="L21" s="35"/>
      <c r="M21" s="35"/>
      <c r="N21" s="51"/>
      <c r="O21" s="52"/>
      <c r="P21" s="53"/>
    </row>
    <row r="22" spans="1:50" ht="20.25" customHeight="1" x14ac:dyDescent="0.25">
      <c r="A22" s="28" t="s">
        <v>625</v>
      </c>
      <c r="B22" s="28" t="s">
        <v>626</v>
      </c>
      <c r="C22" s="31" t="s">
        <v>627</v>
      </c>
      <c r="D22" s="31"/>
      <c r="E22" s="50" t="s">
        <v>236</v>
      </c>
      <c r="F22" s="50"/>
      <c r="G22" s="50"/>
      <c r="H22" s="51" t="s">
        <v>628</v>
      </c>
      <c r="I22" s="52"/>
      <c r="J22" s="53"/>
      <c r="K22" s="28" t="s">
        <v>61</v>
      </c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9656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9617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3</v>
      </c>
      <c r="E33" s="54" t="s">
        <v>22</v>
      </c>
      <c r="F33" s="54"/>
      <c r="G33" s="7">
        <v>1</v>
      </c>
      <c r="I33" s="54" t="s">
        <v>23</v>
      </c>
      <c r="J33" s="54"/>
      <c r="K33" s="7">
        <v>2</v>
      </c>
      <c r="L33" s="54" t="s">
        <v>24</v>
      </c>
      <c r="M33" s="54"/>
      <c r="N33" s="36">
        <f>SUM(N29-N31)</f>
        <v>39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2</v>
      </c>
      <c r="E35" s="54" t="s">
        <v>26</v>
      </c>
      <c r="F35" s="54"/>
      <c r="G35" s="36">
        <f>SUM(L8:L27)+SUM(L48:L56)</f>
        <v>1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45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3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1</v>
      </c>
      <c r="H41" s="54" t="s">
        <v>70</v>
      </c>
      <c r="I41" s="54"/>
      <c r="J41" s="36">
        <f>COUNTIFS(D8:D27,"yes",E8:E27,"traffic stop")+COUNTIFS(D48:D56,"yes",E48:E56,"traffic stop")</f>
        <v>2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552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712</v>
      </c>
      <c r="G4" s="60"/>
      <c r="H4" s="2" t="s">
        <v>4</v>
      </c>
      <c r="I4" s="61">
        <v>2233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713</v>
      </c>
      <c r="C8" s="31" t="s">
        <v>306</v>
      </c>
      <c r="D8" s="31"/>
      <c r="E8" s="50" t="s">
        <v>714</v>
      </c>
      <c r="F8" s="50"/>
      <c r="G8" s="50"/>
      <c r="H8" s="51" t="s">
        <v>442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715</v>
      </c>
      <c r="C9" s="31" t="s">
        <v>88</v>
      </c>
      <c r="D9" s="31"/>
      <c r="E9" s="50" t="s">
        <v>716</v>
      </c>
      <c r="F9" s="50"/>
      <c r="G9" s="50"/>
      <c r="H9" s="51" t="s">
        <v>717</v>
      </c>
      <c r="I9" s="52"/>
      <c r="J9" s="53"/>
      <c r="K9" s="28" t="s">
        <v>61</v>
      </c>
      <c r="L9" s="35"/>
      <c r="M9" s="35"/>
      <c r="N9" s="51" t="s">
        <v>127</v>
      </c>
      <c r="O9" s="52"/>
      <c r="P9" s="53"/>
    </row>
    <row r="10" spans="1:50" ht="20.25" customHeight="1" x14ac:dyDescent="0.25">
      <c r="A10" s="28" t="s">
        <v>604</v>
      </c>
      <c r="B10" s="28" t="s">
        <v>92</v>
      </c>
      <c r="C10" s="31" t="s">
        <v>446</v>
      </c>
      <c r="D10" s="31"/>
      <c r="E10" s="50" t="s">
        <v>718</v>
      </c>
      <c r="F10" s="50"/>
      <c r="G10" s="50"/>
      <c r="H10" s="51" t="s">
        <v>719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 t="s">
        <v>446</v>
      </c>
      <c r="B11" s="28" t="s">
        <v>150</v>
      </c>
      <c r="C11" s="31" t="s">
        <v>332</v>
      </c>
      <c r="D11" s="31"/>
      <c r="E11" s="50" t="s">
        <v>430</v>
      </c>
      <c r="F11" s="50"/>
      <c r="G11" s="50"/>
      <c r="H11" s="51" t="s">
        <v>435</v>
      </c>
      <c r="I11" s="52"/>
      <c r="J11" s="53"/>
      <c r="K11" s="28" t="s">
        <v>63</v>
      </c>
      <c r="L11" s="35"/>
      <c r="M11" s="35">
        <v>1</v>
      </c>
      <c r="N11" s="51" t="s">
        <v>721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9</v>
      </c>
      <c r="E29" s="54" t="s">
        <v>15</v>
      </c>
      <c r="F29" s="54"/>
      <c r="G29" s="7">
        <v>0</v>
      </c>
      <c r="I29" s="54" t="s">
        <v>16</v>
      </c>
      <c r="J29" s="54"/>
      <c r="K29" s="7">
        <v>1</v>
      </c>
      <c r="L29" s="54" t="s">
        <v>17</v>
      </c>
      <c r="M29" s="54"/>
      <c r="N29" s="7">
        <v>45860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45848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1</v>
      </c>
      <c r="I33" s="54" t="s">
        <v>23</v>
      </c>
      <c r="J33" s="54"/>
      <c r="K33" s="7">
        <v>2</v>
      </c>
      <c r="L33" s="54" t="s">
        <v>24</v>
      </c>
      <c r="M33" s="54"/>
      <c r="N33" s="36">
        <f>SUM(N29-N31)</f>
        <v>12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1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1</v>
      </c>
      <c r="M37" s="32" t="s">
        <v>60</v>
      </c>
      <c r="N37" s="7">
        <v>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572</v>
      </c>
      <c r="I44" s="54" t="s">
        <v>37</v>
      </c>
      <c r="J44" s="54"/>
      <c r="K44" s="60" t="s">
        <v>720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629</v>
      </c>
      <c r="G4" s="60"/>
      <c r="H4" s="2" t="s">
        <v>4</v>
      </c>
      <c r="I4" s="61">
        <v>2233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630</v>
      </c>
      <c r="C8" s="31" t="s">
        <v>631</v>
      </c>
      <c r="D8" s="31"/>
      <c r="E8" s="50" t="s">
        <v>632</v>
      </c>
      <c r="F8" s="50"/>
      <c r="G8" s="50"/>
      <c r="H8" s="51" t="s">
        <v>633</v>
      </c>
      <c r="I8" s="52"/>
      <c r="J8" s="53"/>
      <c r="K8" s="28" t="s">
        <v>61</v>
      </c>
      <c r="L8" s="35"/>
      <c r="M8" s="35"/>
      <c r="N8" s="51" t="s">
        <v>201</v>
      </c>
      <c r="O8" s="52"/>
      <c r="P8" s="53"/>
    </row>
    <row r="9" spans="1:50" ht="20.25" customHeight="1" x14ac:dyDescent="0.25">
      <c r="A9" s="28"/>
      <c r="B9" s="28" t="s">
        <v>631</v>
      </c>
      <c r="C9" s="31" t="s">
        <v>634</v>
      </c>
      <c r="D9" s="31"/>
      <c r="E9" s="50" t="s">
        <v>472</v>
      </c>
      <c r="F9" s="50"/>
      <c r="G9" s="50"/>
      <c r="H9" s="51" t="s">
        <v>473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488</v>
      </c>
      <c r="C10" s="31" t="s">
        <v>635</v>
      </c>
      <c r="D10" s="31"/>
      <c r="E10" s="50" t="s">
        <v>89</v>
      </c>
      <c r="F10" s="50"/>
      <c r="G10" s="50"/>
      <c r="H10" s="51" t="s">
        <v>90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636</v>
      </c>
      <c r="C11" s="31" t="s">
        <v>637</v>
      </c>
      <c r="D11" s="31"/>
      <c r="E11" s="50" t="s">
        <v>119</v>
      </c>
      <c r="F11" s="50"/>
      <c r="G11" s="50"/>
      <c r="H11" s="51" t="s">
        <v>435</v>
      </c>
      <c r="I11" s="52"/>
      <c r="J11" s="53"/>
      <c r="K11" s="28" t="s">
        <v>61</v>
      </c>
      <c r="L11" s="35"/>
      <c r="M11" s="35"/>
      <c r="N11" s="51" t="s">
        <v>566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 t="s">
        <v>638</v>
      </c>
      <c r="B12" s="28" t="s">
        <v>639</v>
      </c>
      <c r="C12" s="31" t="s">
        <v>640</v>
      </c>
      <c r="D12" s="31"/>
      <c r="E12" s="50" t="s">
        <v>244</v>
      </c>
      <c r="F12" s="50"/>
      <c r="G12" s="50"/>
      <c r="H12" s="51" t="s">
        <v>641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 t="s">
        <v>642</v>
      </c>
      <c r="B13" s="28" t="s">
        <v>496</v>
      </c>
      <c r="C13" s="31" t="s">
        <v>643</v>
      </c>
      <c r="D13" s="31"/>
      <c r="E13" s="50" t="s">
        <v>568</v>
      </c>
      <c r="F13" s="50"/>
      <c r="G13" s="50"/>
      <c r="H13" s="51" t="s">
        <v>295</v>
      </c>
      <c r="I13" s="52"/>
      <c r="J13" s="53"/>
      <c r="K13" s="28" t="s">
        <v>61</v>
      </c>
      <c r="L13" s="35"/>
      <c r="M13" s="35"/>
      <c r="N13" s="51" t="s">
        <v>283</v>
      </c>
      <c r="O13" s="52"/>
      <c r="P13" s="53"/>
      <c r="AX13" s="6" t="s">
        <v>62</v>
      </c>
    </row>
    <row r="14" spans="1:50" ht="20.25" customHeight="1" x14ac:dyDescent="0.25">
      <c r="A14" s="28" t="s">
        <v>643</v>
      </c>
      <c r="B14" s="28" t="s">
        <v>650</v>
      </c>
      <c r="C14" s="31" t="s">
        <v>131</v>
      </c>
      <c r="D14" s="31"/>
      <c r="E14" s="50" t="s">
        <v>645</v>
      </c>
      <c r="F14" s="50"/>
      <c r="G14" s="50"/>
      <c r="H14" s="51" t="s">
        <v>646</v>
      </c>
      <c r="I14" s="52"/>
      <c r="J14" s="53"/>
      <c r="K14" s="28" t="s">
        <v>61</v>
      </c>
      <c r="L14" s="35"/>
      <c r="M14" s="35"/>
      <c r="N14" s="51" t="s">
        <v>127</v>
      </c>
      <c r="O14" s="52"/>
      <c r="P14" s="53"/>
      <c r="AX14" s="6" t="s">
        <v>11</v>
      </c>
    </row>
    <row r="15" spans="1:50" ht="20.25" customHeight="1" x14ac:dyDescent="0.25">
      <c r="A15" s="28"/>
      <c r="B15" s="28" t="s">
        <v>418</v>
      </c>
      <c r="C15" s="31" t="s">
        <v>644</v>
      </c>
      <c r="D15" s="31" t="s">
        <v>68</v>
      </c>
      <c r="E15" s="50" t="s">
        <v>94</v>
      </c>
      <c r="F15" s="50"/>
      <c r="G15" s="50"/>
      <c r="H15" s="51" t="s">
        <v>364</v>
      </c>
      <c r="I15" s="52"/>
      <c r="J15" s="53"/>
      <c r="K15" s="28" t="s">
        <v>72</v>
      </c>
      <c r="L15" s="35"/>
      <c r="M15" s="35"/>
      <c r="N15" s="51" t="s">
        <v>651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647</v>
      </c>
      <c r="C16" s="31" t="s">
        <v>648</v>
      </c>
      <c r="D16" s="31"/>
      <c r="E16" s="50" t="s">
        <v>649</v>
      </c>
      <c r="F16" s="50"/>
      <c r="G16" s="50"/>
      <c r="H16" s="51" t="s">
        <v>442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33197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33144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2</v>
      </c>
      <c r="I33" s="54" t="s">
        <v>23</v>
      </c>
      <c r="J33" s="54"/>
      <c r="K33" s="7">
        <v>0</v>
      </c>
      <c r="L33" s="54" t="s">
        <v>24</v>
      </c>
      <c r="M33" s="54"/>
      <c r="N33" s="36">
        <f>SUM(N29-N31)</f>
        <v>53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1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10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1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1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338</v>
      </c>
      <c r="I44" s="54" t="s">
        <v>37</v>
      </c>
      <c r="J44" s="54"/>
      <c r="K44" s="60" t="s">
        <v>652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177</v>
      </c>
      <c r="G4" s="60"/>
      <c r="H4" s="2" t="s">
        <v>4</v>
      </c>
      <c r="I4" s="61">
        <v>2233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178</v>
      </c>
      <c r="C8" s="31" t="s">
        <v>179</v>
      </c>
      <c r="D8" s="31"/>
      <c r="E8" s="50" t="s">
        <v>89</v>
      </c>
      <c r="F8" s="50"/>
      <c r="G8" s="50"/>
      <c r="H8" s="51" t="s">
        <v>180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181</v>
      </c>
      <c r="C9" s="31" t="s">
        <v>182</v>
      </c>
      <c r="D9" s="31"/>
      <c r="E9" s="50" t="s">
        <v>89</v>
      </c>
      <c r="F9" s="50"/>
      <c r="G9" s="50"/>
      <c r="H9" s="51" t="s">
        <v>106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183</v>
      </c>
      <c r="C10" s="31" t="s">
        <v>185</v>
      </c>
      <c r="D10" s="31" t="s">
        <v>68</v>
      </c>
      <c r="E10" s="50" t="s">
        <v>94</v>
      </c>
      <c r="F10" s="50"/>
      <c r="G10" s="50"/>
      <c r="H10" s="51" t="s">
        <v>184</v>
      </c>
      <c r="I10" s="52"/>
      <c r="J10" s="53"/>
      <c r="K10" s="28" t="s">
        <v>72</v>
      </c>
      <c r="L10" s="35"/>
      <c r="M10" s="35"/>
      <c r="N10" s="51" t="s">
        <v>96</v>
      </c>
      <c r="O10" s="52"/>
      <c r="P10" s="53"/>
    </row>
    <row r="11" spans="1:50" ht="20.25" customHeight="1" x14ac:dyDescent="0.25">
      <c r="A11" s="28"/>
      <c r="B11" s="28" t="s">
        <v>186</v>
      </c>
      <c r="C11" s="31" t="s">
        <v>187</v>
      </c>
      <c r="D11" s="31" t="s">
        <v>68</v>
      </c>
      <c r="E11" s="50" t="s">
        <v>94</v>
      </c>
      <c r="F11" s="50"/>
      <c r="G11" s="50"/>
      <c r="H11" s="51" t="s">
        <v>188</v>
      </c>
      <c r="I11" s="52"/>
      <c r="J11" s="53"/>
      <c r="K11" s="28" t="s">
        <v>72</v>
      </c>
      <c r="L11" s="35"/>
      <c r="M11" s="35"/>
      <c r="N11" s="51" t="s">
        <v>189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97</v>
      </c>
      <c r="C12" s="31" t="s">
        <v>191</v>
      </c>
      <c r="D12" s="31" t="s">
        <v>68</v>
      </c>
      <c r="E12" s="50" t="s">
        <v>89</v>
      </c>
      <c r="F12" s="50"/>
      <c r="G12" s="50"/>
      <c r="H12" s="51" t="s">
        <v>190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 t="s">
        <v>107</v>
      </c>
      <c r="C13" s="31" t="s">
        <v>193</v>
      </c>
      <c r="D13" s="31"/>
      <c r="E13" s="50" t="s">
        <v>160</v>
      </c>
      <c r="F13" s="50"/>
      <c r="G13" s="50"/>
      <c r="H13" s="51" t="s">
        <v>192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194</v>
      </c>
      <c r="C14" s="31" t="s">
        <v>196</v>
      </c>
      <c r="D14" s="31" t="s">
        <v>68</v>
      </c>
      <c r="E14" s="50" t="s">
        <v>89</v>
      </c>
      <c r="F14" s="50"/>
      <c r="G14" s="50"/>
      <c r="H14" s="51" t="s">
        <v>195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 t="s">
        <v>196</v>
      </c>
      <c r="B15" s="28" t="s">
        <v>197</v>
      </c>
      <c r="C15" s="31" t="s">
        <v>198</v>
      </c>
      <c r="D15" s="31"/>
      <c r="E15" s="50" t="s">
        <v>199</v>
      </c>
      <c r="F15" s="50"/>
      <c r="G15" s="50"/>
      <c r="H15" s="51" t="s">
        <v>200</v>
      </c>
      <c r="I15" s="52"/>
      <c r="J15" s="53"/>
      <c r="K15" s="28" t="s">
        <v>61</v>
      </c>
      <c r="L15" s="35"/>
      <c r="M15" s="35"/>
      <c r="N15" s="51" t="s">
        <v>201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202</v>
      </c>
      <c r="C16" s="31" t="s">
        <v>203</v>
      </c>
      <c r="D16" s="31"/>
      <c r="E16" s="50" t="s">
        <v>109</v>
      </c>
      <c r="F16" s="50"/>
      <c r="G16" s="50"/>
      <c r="H16" s="51" t="s">
        <v>204</v>
      </c>
      <c r="I16" s="52"/>
      <c r="J16" s="53"/>
      <c r="K16" s="28" t="s">
        <v>61</v>
      </c>
      <c r="L16" s="35"/>
      <c r="M16" s="35"/>
      <c r="N16" s="51" t="s">
        <v>205</v>
      </c>
      <c r="O16" s="52"/>
      <c r="P16" s="53"/>
      <c r="AX16" s="6" t="s">
        <v>63</v>
      </c>
    </row>
    <row r="17" spans="1:50" ht="20.25" customHeight="1" x14ac:dyDescent="0.25">
      <c r="A17" s="28"/>
      <c r="B17" s="28" t="s">
        <v>117</v>
      </c>
      <c r="C17" s="31" t="s">
        <v>206</v>
      </c>
      <c r="D17" s="31"/>
      <c r="E17" s="50" t="s">
        <v>207</v>
      </c>
      <c r="F17" s="50"/>
      <c r="G17" s="50"/>
      <c r="H17" s="51" t="s">
        <v>87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 t="s">
        <v>208</v>
      </c>
      <c r="B18" s="28" t="s">
        <v>209</v>
      </c>
      <c r="C18" s="31" t="s">
        <v>210</v>
      </c>
      <c r="D18" s="31"/>
      <c r="E18" s="50" t="s">
        <v>211</v>
      </c>
      <c r="F18" s="50"/>
      <c r="G18" s="50"/>
      <c r="H18" s="51" t="s">
        <v>212</v>
      </c>
      <c r="I18" s="52"/>
      <c r="J18" s="53"/>
      <c r="K18" s="28" t="s">
        <v>10</v>
      </c>
      <c r="L18" s="35"/>
      <c r="M18" s="35"/>
      <c r="N18" s="51" t="s">
        <v>213</v>
      </c>
      <c r="O18" s="52"/>
      <c r="P18" s="53"/>
      <c r="AX18" s="1" t="s">
        <v>72</v>
      </c>
    </row>
    <row r="19" spans="1:50" ht="20.25" customHeight="1" x14ac:dyDescent="0.25">
      <c r="A19" s="28"/>
      <c r="B19" s="28" t="s">
        <v>120</v>
      </c>
      <c r="C19" s="31" t="s">
        <v>121</v>
      </c>
      <c r="D19" s="31"/>
      <c r="E19" s="50" t="s">
        <v>122</v>
      </c>
      <c r="F19" s="50"/>
      <c r="G19" s="50"/>
      <c r="H19" s="51" t="s">
        <v>87</v>
      </c>
      <c r="I19" s="52"/>
      <c r="J19" s="53"/>
      <c r="K19" s="28" t="s">
        <v>61</v>
      </c>
      <c r="L19" s="35"/>
      <c r="M19" s="35"/>
      <c r="N19" s="51"/>
      <c r="O19" s="52"/>
      <c r="P19" s="53"/>
    </row>
    <row r="20" spans="1:50" ht="20.25" customHeight="1" x14ac:dyDescent="0.25">
      <c r="A20" s="28"/>
      <c r="B20" s="28" t="s">
        <v>214</v>
      </c>
      <c r="C20" s="31" t="s">
        <v>215</v>
      </c>
      <c r="D20" s="31"/>
      <c r="E20" s="50" t="s">
        <v>119</v>
      </c>
      <c r="F20" s="50"/>
      <c r="G20" s="50"/>
      <c r="H20" s="51" t="s">
        <v>87</v>
      </c>
      <c r="I20" s="52"/>
      <c r="J20" s="53"/>
      <c r="K20" s="28" t="s">
        <v>61</v>
      </c>
      <c r="L20" s="35"/>
      <c r="M20" s="35"/>
      <c r="N20" s="51" t="s">
        <v>213</v>
      </c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28247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28208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1</v>
      </c>
      <c r="I33" s="54" t="s">
        <v>23</v>
      </c>
      <c r="J33" s="54"/>
      <c r="K33" s="7">
        <v>1</v>
      </c>
      <c r="L33" s="54" t="s">
        <v>24</v>
      </c>
      <c r="M33" s="54"/>
      <c r="N33" s="36">
        <f>SUM(N29-N31)</f>
        <v>39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2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60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4</v>
      </c>
      <c r="E39" s="54" t="s">
        <v>33</v>
      </c>
      <c r="F39" s="54"/>
      <c r="G39" s="36">
        <f>COUNTIF(E8:G27,"area check")+COUNTIF(E48:G56,"area check")</f>
        <v>1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2</v>
      </c>
      <c r="K41" s="37"/>
      <c r="L41" s="55" t="s">
        <v>71</v>
      </c>
      <c r="M41" s="55"/>
      <c r="N41" s="38">
        <f>COUNTIFS(D8:D27,"yes",K8:K27,"warn")+COUNTIFS(D48:D56,"yes",K48:K56,"warn")</f>
        <v>2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136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653</v>
      </c>
      <c r="G4" s="60"/>
      <c r="H4" s="2" t="s">
        <v>4</v>
      </c>
      <c r="I4" s="61">
        <v>2212</v>
      </c>
      <c r="J4" s="61"/>
      <c r="K4" s="2" t="s">
        <v>5</v>
      </c>
      <c r="L4" s="3" t="s">
        <v>654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120</v>
      </c>
      <c r="C8" s="31" t="s">
        <v>121</v>
      </c>
      <c r="D8" s="31"/>
      <c r="E8" s="50" t="s">
        <v>122</v>
      </c>
      <c r="F8" s="50"/>
      <c r="G8" s="50"/>
      <c r="H8" s="51" t="s">
        <v>442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418</v>
      </c>
      <c r="C9" s="31" t="s">
        <v>656</v>
      </c>
      <c r="D9" s="31"/>
      <c r="E9" s="50" t="s">
        <v>657</v>
      </c>
      <c r="F9" s="50"/>
      <c r="G9" s="50"/>
      <c r="H9" s="51" t="s">
        <v>442</v>
      </c>
      <c r="I9" s="52"/>
      <c r="J9" s="53"/>
      <c r="K9" s="28" t="s">
        <v>61</v>
      </c>
      <c r="L9" s="35"/>
      <c r="M9" s="35"/>
      <c r="N9" s="51" t="s">
        <v>116</v>
      </c>
      <c r="O9" s="52"/>
      <c r="P9" s="53"/>
    </row>
    <row r="10" spans="1:50" ht="20.25" customHeight="1" x14ac:dyDescent="0.25">
      <c r="A10" s="28" t="s">
        <v>656</v>
      </c>
      <c r="B10" s="28" t="s">
        <v>656</v>
      </c>
      <c r="C10" s="31" t="s">
        <v>658</v>
      </c>
      <c r="D10" s="31"/>
      <c r="E10" s="50" t="s">
        <v>659</v>
      </c>
      <c r="F10" s="50"/>
      <c r="G10" s="50"/>
      <c r="H10" s="51" t="s">
        <v>442</v>
      </c>
      <c r="I10" s="52"/>
      <c r="J10" s="53"/>
      <c r="K10" s="28" t="s">
        <v>63</v>
      </c>
      <c r="L10" s="35"/>
      <c r="M10" s="35"/>
      <c r="N10" s="51" t="s">
        <v>660</v>
      </c>
      <c r="O10" s="52"/>
      <c r="P10" s="53"/>
    </row>
    <row r="11" spans="1:50" ht="20.25" customHeight="1" x14ac:dyDescent="0.25">
      <c r="A11" s="28"/>
      <c r="B11" s="28" t="s">
        <v>658</v>
      </c>
      <c r="C11" s="31" t="s">
        <v>661</v>
      </c>
      <c r="D11" s="31"/>
      <c r="E11" s="50" t="s">
        <v>662</v>
      </c>
      <c r="F11" s="50"/>
      <c r="G11" s="50"/>
      <c r="H11" s="51" t="s">
        <v>442</v>
      </c>
      <c r="I11" s="52"/>
      <c r="J11" s="53"/>
      <c r="K11" s="28" t="s">
        <v>61</v>
      </c>
      <c r="L11" s="35"/>
      <c r="M11" s="35"/>
      <c r="N11" s="51" t="s">
        <v>116</v>
      </c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663</v>
      </c>
      <c r="C12" s="31" t="s">
        <v>665</v>
      </c>
      <c r="D12" s="31"/>
      <c r="E12" s="50" t="s">
        <v>160</v>
      </c>
      <c r="F12" s="50"/>
      <c r="G12" s="50"/>
      <c r="H12" s="51" t="s">
        <v>664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 t="s">
        <v>666</v>
      </c>
      <c r="C13" s="31" t="s">
        <v>667</v>
      </c>
      <c r="D13" s="31"/>
      <c r="E13" s="50" t="s">
        <v>94</v>
      </c>
      <c r="F13" s="50"/>
      <c r="G13" s="50"/>
      <c r="H13" s="51" t="s">
        <v>668</v>
      </c>
      <c r="I13" s="52"/>
      <c r="J13" s="53"/>
      <c r="K13" s="28" t="s">
        <v>62</v>
      </c>
      <c r="L13" s="35">
        <v>1</v>
      </c>
      <c r="M13" s="35">
        <v>1</v>
      </c>
      <c r="N13" s="51" t="s">
        <v>669</v>
      </c>
      <c r="O13" s="52"/>
      <c r="P13" s="53"/>
      <c r="AX13" s="6" t="s">
        <v>62</v>
      </c>
    </row>
    <row r="14" spans="1:50" ht="20.25" customHeight="1" x14ac:dyDescent="0.25">
      <c r="A14" s="28"/>
      <c r="B14" s="28" t="s">
        <v>670</v>
      </c>
      <c r="C14" s="31" t="s">
        <v>671</v>
      </c>
      <c r="D14" s="31" t="s">
        <v>68</v>
      </c>
      <c r="E14" s="50" t="s">
        <v>109</v>
      </c>
      <c r="F14" s="50"/>
      <c r="G14" s="50"/>
      <c r="H14" s="51" t="s">
        <v>592</v>
      </c>
      <c r="I14" s="52"/>
      <c r="J14" s="53"/>
      <c r="K14" s="28" t="s">
        <v>61</v>
      </c>
      <c r="L14" s="35"/>
      <c r="M14" s="35"/>
      <c r="N14" s="51" t="s">
        <v>273</v>
      </c>
      <c r="O14" s="52"/>
      <c r="P14" s="53"/>
      <c r="AX14" s="6" t="s">
        <v>11</v>
      </c>
    </row>
    <row r="15" spans="1:50" ht="20.25" customHeight="1" x14ac:dyDescent="0.25">
      <c r="A15" s="28"/>
      <c r="B15" s="28" t="s">
        <v>671</v>
      </c>
      <c r="C15" s="31" t="s">
        <v>672</v>
      </c>
      <c r="D15" s="31" t="s">
        <v>68</v>
      </c>
      <c r="E15" s="50" t="s">
        <v>94</v>
      </c>
      <c r="F15" s="50"/>
      <c r="G15" s="50"/>
      <c r="H15" s="51" t="s">
        <v>673</v>
      </c>
      <c r="I15" s="52"/>
      <c r="J15" s="53"/>
      <c r="K15" s="28" t="s">
        <v>62</v>
      </c>
      <c r="L15" s="35">
        <v>1</v>
      </c>
      <c r="M15" s="35"/>
      <c r="N15" s="51" t="s">
        <v>674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675</v>
      </c>
      <c r="C16" s="31" t="s">
        <v>676</v>
      </c>
      <c r="D16" s="31"/>
      <c r="E16" s="50" t="s">
        <v>89</v>
      </c>
      <c r="F16" s="50"/>
      <c r="G16" s="50"/>
      <c r="H16" s="51" t="s">
        <v>90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 t="s">
        <v>677</v>
      </c>
      <c r="C17" s="31" t="s">
        <v>678</v>
      </c>
      <c r="D17" s="31"/>
      <c r="E17" s="50" t="s">
        <v>94</v>
      </c>
      <c r="F17" s="50"/>
      <c r="G17" s="50"/>
      <c r="H17" s="51" t="s">
        <v>679</v>
      </c>
      <c r="I17" s="52"/>
      <c r="J17" s="53"/>
      <c r="K17" s="28" t="s">
        <v>72</v>
      </c>
      <c r="L17" s="35"/>
      <c r="M17" s="35"/>
      <c r="N17" s="51" t="s">
        <v>275</v>
      </c>
      <c r="O17" s="52"/>
      <c r="P17" s="53"/>
      <c r="AX17" s="6" t="s">
        <v>13</v>
      </c>
    </row>
    <row r="18" spans="1:50" ht="20.25" customHeight="1" x14ac:dyDescent="0.25">
      <c r="A18" s="28"/>
      <c r="B18" s="28" t="s">
        <v>680</v>
      </c>
      <c r="C18" s="31" t="s">
        <v>681</v>
      </c>
      <c r="D18" s="31"/>
      <c r="E18" s="50" t="s">
        <v>160</v>
      </c>
      <c r="F18" s="50"/>
      <c r="G18" s="50"/>
      <c r="H18" s="51" t="s">
        <v>192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33270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33249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0</v>
      </c>
      <c r="I33" s="54" t="s">
        <v>23</v>
      </c>
      <c r="J33" s="54"/>
      <c r="K33" s="7">
        <v>0</v>
      </c>
      <c r="L33" s="54" t="s">
        <v>24</v>
      </c>
      <c r="M33" s="54"/>
      <c r="N33" s="36">
        <f>SUM(N29-N31)</f>
        <v>21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3</v>
      </c>
      <c r="E35" s="54" t="s">
        <v>26</v>
      </c>
      <c r="F35" s="54"/>
      <c r="G35" s="36">
        <f>SUM(L8:L27)+SUM(L48:L56)</f>
        <v>2</v>
      </c>
      <c r="I35" s="54" t="s">
        <v>27</v>
      </c>
      <c r="J35" s="54"/>
      <c r="K35" s="36">
        <f>SUM(M8:M27)+SUM(M48:M56)</f>
        <v>1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1</v>
      </c>
      <c r="I37" s="54" t="s">
        <v>31</v>
      </c>
      <c r="J37" s="54"/>
      <c r="K37" s="7">
        <v>0</v>
      </c>
      <c r="M37" s="32" t="s">
        <v>60</v>
      </c>
      <c r="N37" s="7">
        <v>45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1</v>
      </c>
      <c r="E39" s="54" t="s">
        <v>33</v>
      </c>
      <c r="F39" s="54"/>
      <c r="G39" s="36">
        <f>COUNTIF(E8:G27,"area check")+COUNTIF(E48:G56,"area check")</f>
        <v>2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1</v>
      </c>
      <c r="H41" s="54" t="s">
        <v>70</v>
      </c>
      <c r="I41" s="54"/>
      <c r="J41" s="36">
        <f>COUNTIFS(D8:D27,"yes",E8:E27,"traffic stop")+COUNTIFS(D48:D56,"yes",E48:E56,"traffic stop")</f>
        <v>1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338</v>
      </c>
      <c r="I44" s="54" t="s">
        <v>37</v>
      </c>
      <c r="J44" s="54"/>
      <c r="K44" s="60" t="s">
        <v>655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16" zoomScaleNormal="100" zoomScaleSheetLayoutView="75" workbookViewId="0">
      <selection activeCell="N37" sqref="N37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682</v>
      </c>
      <c r="G4" s="60"/>
      <c r="H4" s="2" t="s">
        <v>4</v>
      </c>
      <c r="I4" s="61">
        <v>2211</v>
      </c>
      <c r="J4" s="61"/>
      <c r="K4" s="2" t="s">
        <v>5</v>
      </c>
      <c r="L4" s="3" t="s">
        <v>654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120</v>
      </c>
      <c r="C8" s="31" t="s">
        <v>123</v>
      </c>
      <c r="D8" s="31"/>
      <c r="E8" s="50" t="s">
        <v>122</v>
      </c>
      <c r="F8" s="50"/>
      <c r="G8" s="50"/>
      <c r="H8" s="51" t="s">
        <v>442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 t="s">
        <v>684</v>
      </c>
      <c r="B9" s="28" t="s">
        <v>685</v>
      </c>
      <c r="C9" s="31" t="s">
        <v>686</v>
      </c>
      <c r="D9" s="31"/>
      <c r="E9" s="50" t="s">
        <v>452</v>
      </c>
      <c r="F9" s="50"/>
      <c r="G9" s="50"/>
      <c r="H9" s="51" t="s">
        <v>498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173</v>
      </c>
      <c r="C10" s="31" t="s">
        <v>688</v>
      </c>
      <c r="D10" s="31"/>
      <c r="E10" s="50" t="s">
        <v>160</v>
      </c>
      <c r="F10" s="50"/>
      <c r="G10" s="50"/>
      <c r="H10" s="51" t="s">
        <v>687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280</v>
      </c>
      <c r="C11" s="31" t="s">
        <v>689</v>
      </c>
      <c r="D11" s="31" t="s">
        <v>68</v>
      </c>
      <c r="E11" s="50" t="s">
        <v>259</v>
      </c>
      <c r="F11" s="50"/>
      <c r="G11" s="50"/>
      <c r="H11" s="51" t="s">
        <v>690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691</v>
      </c>
      <c r="C12" s="31" t="s">
        <v>692</v>
      </c>
      <c r="D12" s="31" t="s">
        <v>68</v>
      </c>
      <c r="E12" s="50" t="s">
        <v>94</v>
      </c>
      <c r="F12" s="50"/>
      <c r="G12" s="50"/>
      <c r="H12" s="51" t="s">
        <v>693</v>
      </c>
      <c r="I12" s="52"/>
      <c r="J12" s="53"/>
      <c r="K12" s="28" t="s">
        <v>72</v>
      </c>
      <c r="L12" s="35"/>
      <c r="M12" s="35"/>
      <c r="N12" s="51" t="s">
        <v>694</v>
      </c>
      <c r="O12" s="52"/>
      <c r="P12" s="53"/>
      <c r="AX12" s="6" t="s">
        <v>61</v>
      </c>
    </row>
    <row r="13" spans="1:50" ht="20.25" customHeight="1" x14ac:dyDescent="0.25">
      <c r="A13" s="28"/>
      <c r="B13" s="28" t="s">
        <v>695</v>
      </c>
      <c r="C13" s="31" t="s">
        <v>696</v>
      </c>
      <c r="D13" s="31"/>
      <c r="E13" s="50" t="s">
        <v>89</v>
      </c>
      <c r="F13" s="50"/>
      <c r="G13" s="50"/>
      <c r="H13" s="51" t="s">
        <v>276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697</v>
      </c>
      <c r="C14" s="31" t="s">
        <v>661</v>
      </c>
      <c r="D14" s="31"/>
      <c r="E14" s="50" t="s">
        <v>89</v>
      </c>
      <c r="F14" s="50"/>
      <c r="G14" s="50"/>
      <c r="H14" s="51" t="s">
        <v>90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 t="s">
        <v>698</v>
      </c>
      <c r="C15" s="31" t="s">
        <v>699</v>
      </c>
      <c r="D15" s="31"/>
      <c r="E15" s="50" t="s">
        <v>160</v>
      </c>
      <c r="F15" s="50"/>
      <c r="G15" s="50"/>
      <c r="H15" s="51" t="s">
        <v>700</v>
      </c>
      <c r="I15" s="52"/>
      <c r="J15" s="53"/>
      <c r="K15" s="28" t="s">
        <v>61</v>
      </c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 t="s">
        <v>701</v>
      </c>
      <c r="C16" s="31" t="s">
        <v>702</v>
      </c>
      <c r="D16" s="31"/>
      <c r="E16" s="50" t="s">
        <v>281</v>
      </c>
      <c r="F16" s="50"/>
      <c r="G16" s="50"/>
      <c r="H16" s="51" t="s">
        <v>624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 t="s">
        <v>702</v>
      </c>
      <c r="B17" s="28" t="s">
        <v>703</v>
      </c>
      <c r="C17" s="31" t="s">
        <v>704</v>
      </c>
      <c r="D17" s="31"/>
      <c r="E17" s="50" t="s">
        <v>705</v>
      </c>
      <c r="F17" s="50"/>
      <c r="G17" s="50"/>
      <c r="H17" s="51" t="s">
        <v>493</v>
      </c>
      <c r="I17" s="52"/>
      <c r="J17" s="53"/>
      <c r="K17" s="28" t="s">
        <v>61</v>
      </c>
      <c r="L17" s="35"/>
      <c r="M17" s="35"/>
      <c r="N17" s="51" t="s">
        <v>283</v>
      </c>
      <c r="O17" s="52"/>
      <c r="P17" s="53"/>
      <c r="AX17" s="6" t="s">
        <v>13</v>
      </c>
    </row>
    <row r="18" spans="1:50" ht="20.25" customHeight="1" x14ac:dyDescent="0.25">
      <c r="A18" s="28"/>
      <c r="B18" s="28" t="s">
        <v>706</v>
      </c>
      <c r="C18" s="31" t="s">
        <v>707</v>
      </c>
      <c r="D18" s="31"/>
      <c r="E18" s="50" t="s">
        <v>376</v>
      </c>
      <c r="F18" s="50"/>
      <c r="G18" s="50"/>
      <c r="H18" s="51" t="s">
        <v>295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 t="s">
        <v>708</v>
      </c>
      <c r="C19" s="31" t="s">
        <v>709</v>
      </c>
      <c r="D19" s="31" t="s">
        <v>68</v>
      </c>
      <c r="E19" s="50" t="s">
        <v>109</v>
      </c>
      <c r="F19" s="50"/>
      <c r="G19" s="50"/>
      <c r="H19" s="51" t="s">
        <v>592</v>
      </c>
      <c r="I19" s="52"/>
      <c r="J19" s="53"/>
      <c r="K19" s="28" t="s">
        <v>61</v>
      </c>
      <c r="L19" s="35"/>
      <c r="M19" s="35"/>
      <c r="N19" s="51" t="s">
        <v>205</v>
      </c>
      <c r="O19" s="52"/>
      <c r="P19" s="53"/>
    </row>
    <row r="20" spans="1:50" ht="20.25" customHeight="1" x14ac:dyDescent="0.25">
      <c r="A20" s="28"/>
      <c r="B20" s="28" t="s">
        <v>710</v>
      </c>
      <c r="C20" s="31" t="s">
        <v>711</v>
      </c>
      <c r="D20" s="31"/>
      <c r="E20" s="50" t="s">
        <v>483</v>
      </c>
      <c r="F20" s="50"/>
      <c r="G20" s="50"/>
      <c r="H20" s="51" t="s">
        <v>442</v>
      </c>
      <c r="I20" s="52"/>
      <c r="J20" s="53"/>
      <c r="K20" s="28" t="s">
        <v>61</v>
      </c>
      <c r="L20" s="35"/>
      <c r="M20" s="35"/>
      <c r="N20" s="51"/>
      <c r="O20" s="52"/>
      <c r="P20" s="53"/>
    </row>
    <row r="21" spans="1:50" ht="20.25" customHeight="1" x14ac:dyDescent="0.25">
      <c r="A21" s="28"/>
      <c r="B21" s="28" t="s">
        <v>722</v>
      </c>
      <c r="C21" s="31" t="s">
        <v>723</v>
      </c>
      <c r="D21" s="31"/>
      <c r="E21" s="50" t="s">
        <v>160</v>
      </c>
      <c r="F21" s="50"/>
      <c r="G21" s="50"/>
      <c r="H21" s="51" t="s">
        <v>726</v>
      </c>
      <c r="I21" s="52"/>
      <c r="J21" s="53"/>
      <c r="K21" s="28" t="s">
        <v>61</v>
      </c>
      <c r="L21" s="35"/>
      <c r="M21" s="35"/>
      <c r="N21" s="51"/>
      <c r="O21" s="52"/>
      <c r="P21" s="53"/>
    </row>
    <row r="22" spans="1:50" ht="20.25" customHeight="1" x14ac:dyDescent="0.25">
      <c r="A22" s="28"/>
      <c r="B22" s="28" t="s">
        <v>724</v>
      </c>
      <c r="C22" s="31" t="s">
        <v>725</v>
      </c>
      <c r="D22" s="31"/>
      <c r="E22" s="50" t="s">
        <v>727</v>
      </c>
      <c r="F22" s="50"/>
      <c r="G22" s="50"/>
      <c r="H22" s="51" t="s">
        <v>442</v>
      </c>
      <c r="I22" s="52"/>
      <c r="J22" s="53"/>
      <c r="K22" s="28" t="s">
        <v>61</v>
      </c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1279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1231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1</v>
      </c>
      <c r="I33" s="54" t="s">
        <v>23</v>
      </c>
      <c r="J33" s="54"/>
      <c r="K33" s="7">
        <v>0</v>
      </c>
      <c r="L33" s="54" t="s">
        <v>24</v>
      </c>
      <c r="M33" s="54"/>
      <c r="N33" s="36">
        <f>SUM(N29-N31)</f>
        <v>48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1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50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2</v>
      </c>
      <c r="E39" s="54" t="s">
        <v>33</v>
      </c>
      <c r="F39" s="54"/>
      <c r="G39" s="36">
        <f>COUNTIF(E8:G27,"area check")+COUNTIF(E48:G56,"area check")</f>
        <v>3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1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683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="75" zoomScaleNormal="75" zoomScaleSheetLayoutView="75" workbookViewId="0">
      <selection activeCell="N5" sqref="N5"/>
    </sheetView>
  </sheetViews>
  <sheetFormatPr defaultRowHeight="13.2" x14ac:dyDescent="0.25"/>
  <cols>
    <col min="1" max="1" width="10.6640625" customWidth="1"/>
    <col min="2" max="2" width="9.109375" customWidth="1"/>
    <col min="3" max="3" width="8.33203125" customWidth="1"/>
    <col min="4" max="4" width="9.109375" customWidth="1"/>
    <col min="5" max="5" width="9" customWidth="1"/>
    <col min="6" max="6" width="6.6640625" customWidth="1"/>
    <col min="7" max="7" width="9.5546875" customWidth="1"/>
    <col min="8" max="8" width="8.5546875" customWidth="1"/>
    <col min="9" max="9" width="11.6640625" customWidth="1"/>
    <col min="10" max="10" width="11.33203125" customWidth="1"/>
    <col min="11" max="16" width="10.6640625" customWidth="1"/>
    <col min="17" max="17" width="10.33203125" customWidth="1"/>
    <col min="18" max="22" width="10" customWidth="1"/>
  </cols>
  <sheetData>
    <row r="1" spans="1:22" x14ac:dyDescent="0.25">
      <c r="A1" s="9" t="s">
        <v>39</v>
      </c>
      <c r="B1" s="39" t="s">
        <v>729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x14ac:dyDescent="0.25">
      <c r="A2" s="11" t="s">
        <v>40</v>
      </c>
      <c r="B2" s="40" t="s">
        <v>728</v>
      </c>
      <c r="C2" s="12"/>
      <c r="D2" s="12"/>
      <c r="E2" s="12"/>
      <c r="F2" s="12"/>
      <c r="G2" s="12"/>
      <c r="H2" s="12"/>
      <c r="I2" s="12"/>
      <c r="J2" s="12"/>
      <c r="K2" s="10"/>
      <c r="L2" s="10"/>
      <c r="M2" s="10"/>
      <c r="N2" s="10"/>
      <c r="O2" s="10"/>
      <c r="P2" s="10"/>
    </row>
    <row r="3" spans="1:22" ht="12.75" customHeight="1" x14ac:dyDescent="0.25">
      <c r="A3" s="13"/>
      <c r="B3" s="65" t="s">
        <v>41</v>
      </c>
      <c r="C3" s="66" t="s">
        <v>42</v>
      </c>
      <c r="D3" s="66" t="s">
        <v>43</v>
      </c>
      <c r="E3" s="68" t="s">
        <v>44</v>
      </c>
      <c r="F3" s="68" t="s">
        <v>45</v>
      </c>
      <c r="G3" s="68" t="s">
        <v>46</v>
      </c>
      <c r="H3" s="68" t="s">
        <v>47</v>
      </c>
      <c r="I3" s="68" t="s">
        <v>48</v>
      </c>
      <c r="J3" s="68" t="s">
        <v>49</v>
      </c>
      <c r="K3" s="68" t="s">
        <v>50</v>
      </c>
      <c r="L3" s="68" t="s">
        <v>51</v>
      </c>
      <c r="M3" s="68" t="s">
        <v>52</v>
      </c>
      <c r="N3" s="68" t="s">
        <v>53</v>
      </c>
      <c r="O3" s="70" t="s">
        <v>54</v>
      </c>
      <c r="P3" s="70" t="s">
        <v>55</v>
      </c>
      <c r="Q3" s="70" t="s">
        <v>59</v>
      </c>
      <c r="R3" s="70" t="s">
        <v>73</v>
      </c>
      <c r="S3" s="70" t="s">
        <v>80</v>
      </c>
      <c r="T3" s="70" t="s">
        <v>81</v>
      </c>
      <c r="U3" s="70" t="s">
        <v>75</v>
      </c>
      <c r="V3" s="70" t="s">
        <v>74</v>
      </c>
    </row>
    <row r="4" spans="1:22" x14ac:dyDescent="0.25">
      <c r="A4" s="14" t="s">
        <v>56</v>
      </c>
      <c r="B4" s="65"/>
      <c r="C4" s="6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71"/>
      <c r="P4" s="71"/>
      <c r="Q4" s="71"/>
      <c r="R4" s="71"/>
      <c r="S4" s="71"/>
      <c r="T4" s="71"/>
      <c r="U4" s="71"/>
      <c r="V4" s="71"/>
    </row>
    <row r="5" spans="1:22" x14ac:dyDescent="0.25">
      <c r="A5" s="14">
        <v>1</v>
      </c>
      <c r="B5" s="24">
        <f ca="1">INDIRECT("'" &amp; $A5 &amp; "'!I4")</f>
        <v>2233</v>
      </c>
      <c r="C5" s="22">
        <f ca="1">INDIRECT("'" &amp; $A5 &amp; "'!D31")</f>
        <v>0</v>
      </c>
      <c r="D5" s="23">
        <f ca="1">INDIRECT("'" &amp; $A5 &amp; "'!N33")</f>
        <v>24</v>
      </c>
      <c r="E5" s="23">
        <f ca="1">INDIRECT("'" &amp; $A5 &amp; "'!C33")</f>
        <v>1</v>
      </c>
      <c r="F5" s="23">
        <f ca="1">INDIRECT("'" &amp; $A5 &amp; "'!G33")</f>
        <v>2</v>
      </c>
      <c r="G5" s="23">
        <f ca="1">INDIRECT("'" &amp; $A5 &amp; "'!K33")</f>
        <v>2</v>
      </c>
      <c r="H5" s="23">
        <f ca="1">INDIRECT("'" &amp; $A5 &amp; "'!C35")</f>
        <v>3</v>
      </c>
      <c r="I5" s="23">
        <f ca="1">INDIRECT("'" &amp; $A5 &amp; "'!G35")</f>
        <v>0</v>
      </c>
      <c r="J5" s="23">
        <f ca="1">INDIRECT("'" &amp; $A5 &amp; "'!K35")</f>
        <v>0</v>
      </c>
      <c r="K5" s="23">
        <f ca="1">INDIRECT("'" &amp; $A5 &amp; "'!N35")</f>
        <v>0</v>
      </c>
      <c r="L5" s="23">
        <f ca="1">INDIRECT("'" &amp; $A5 &amp; "'!C37")</f>
        <v>0</v>
      </c>
      <c r="M5" s="23">
        <f ca="1">INDIRECT("'" &amp; $A5 &amp; "'!G37")</f>
        <v>0</v>
      </c>
      <c r="N5" s="23">
        <f ca="1">INDIRECT("'" &amp; $A5 &amp; "'!K37")</f>
        <v>0</v>
      </c>
      <c r="O5" s="23">
        <f ca="1">INDIRECT("'" &amp; $A5 &amp; "'!C39")</f>
        <v>2</v>
      </c>
      <c r="P5" s="23">
        <f ca="1">INDIRECT("'" &amp; $A5 &amp; "'!G39")</f>
        <v>0</v>
      </c>
      <c r="Q5" s="23">
        <f ca="1">INDIRECT("'" &amp; $A5 &amp; "'!N37")</f>
        <v>60</v>
      </c>
      <c r="R5" s="23">
        <f ca="1">INDIRECT("'" &amp; $A5 &amp; "'!C41")</f>
        <v>0</v>
      </c>
      <c r="S5" s="23">
        <f ca="1">INDIRECT("'" &amp; $A5 &amp; "'!G41")</f>
        <v>0</v>
      </c>
      <c r="T5" s="23">
        <f ca="1">INDIRECT("'" &amp; $A5 &amp; "'!G42")</f>
        <v>0</v>
      </c>
      <c r="U5" s="23">
        <f ca="1">INDIRECT("'" &amp; $A5 &amp; "'!J41")</f>
        <v>3</v>
      </c>
      <c r="V5" s="23">
        <f ca="1">INDIRECT("'" &amp; $A5 &amp; "'!N41")</f>
        <v>3</v>
      </c>
    </row>
    <row r="6" spans="1:22" x14ac:dyDescent="0.25">
      <c r="A6" s="15">
        <f t="shared" ref="A6:A35" si="0">SUM(A5+1)</f>
        <v>2</v>
      </c>
      <c r="B6" s="24">
        <f t="shared" ref="B6:B35" ca="1" si="1">INDIRECT("'" &amp; $A6 &amp; "'!I4")</f>
        <v>2234</v>
      </c>
      <c r="C6" s="22">
        <f t="shared" ref="C6:C35" ca="1" si="2">INDIRECT("'" &amp; $A6 &amp; "'!D31")</f>
        <v>0</v>
      </c>
      <c r="D6" s="23">
        <f t="shared" ref="D6:D35" ca="1" si="3">INDIRECT("'" &amp; $A6 &amp; "'!N33")</f>
        <v>22</v>
      </c>
      <c r="E6" s="23">
        <f t="shared" ref="E6:E35" ca="1" si="4">INDIRECT("'" &amp; $A6 &amp; "'!C33")</f>
        <v>0</v>
      </c>
      <c r="F6" s="23">
        <f t="shared" ref="F6:F35" ca="1" si="5">INDIRECT("'" &amp; $A6 &amp; "'!G33")</f>
        <v>1</v>
      </c>
      <c r="G6" s="23">
        <f t="shared" ref="G6:G35" ca="1" si="6">INDIRECT("'" &amp; $A6 &amp; "'!K33")</f>
        <v>2</v>
      </c>
      <c r="H6" s="23">
        <f t="shared" ref="H6:H35" ca="1" si="7">INDIRECT("'" &amp; $A6 &amp; "'!C35")</f>
        <v>4</v>
      </c>
      <c r="I6" s="23">
        <f t="shared" ref="I6:I35" ca="1" si="8">INDIRECT("'" &amp; $A6 &amp; "'!G35")</f>
        <v>2</v>
      </c>
      <c r="J6" s="23">
        <f t="shared" ref="J6:J35" ca="1" si="9">INDIRECT("'" &amp; $A6 &amp; "'!K35")</f>
        <v>1</v>
      </c>
      <c r="K6" s="23">
        <f t="shared" ref="K6:K35" ca="1" si="10">INDIRECT("'" &amp; $A6 &amp; "'!N35")</f>
        <v>0</v>
      </c>
      <c r="L6" s="23">
        <f t="shared" ref="L6:L35" ca="1" si="11">INDIRECT("'" &amp; $A6 &amp; "'!C37")</f>
        <v>1</v>
      </c>
      <c r="M6" s="23">
        <f t="shared" ref="M6:M35" ca="1" si="12">INDIRECT("'" &amp; $A6 &amp; "'!G37")</f>
        <v>0</v>
      </c>
      <c r="N6" s="23">
        <f t="shared" ref="N6:N35" ca="1" si="13">INDIRECT("'" &amp; $A6 &amp; "'!K37")</f>
        <v>0</v>
      </c>
      <c r="O6" s="23">
        <f t="shared" ref="O6:O35" ca="1" si="14">INDIRECT("'" &amp; $A6 &amp; "'!C39")</f>
        <v>1</v>
      </c>
      <c r="P6" s="23">
        <f t="shared" ref="P6:P35" ca="1" si="15">INDIRECT("'" &amp; $A6 &amp; "'!G39")</f>
        <v>2</v>
      </c>
      <c r="Q6" s="23">
        <f t="shared" ref="Q6:Q35" ca="1" si="16">INDIRECT("'" &amp; $A6 &amp; "'!N37")</f>
        <v>70</v>
      </c>
      <c r="R6" s="23">
        <f t="shared" ref="R6:R35" ca="1" si="17">INDIRECT("'" &amp; $A6 &amp; "'!C41")</f>
        <v>1</v>
      </c>
      <c r="S6" s="23">
        <f t="shared" ref="S6:S35" ca="1" si="18">INDIRECT("'" &amp; $A6 &amp; "'!G41")</f>
        <v>2</v>
      </c>
      <c r="T6" s="23">
        <f t="shared" ref="T6:T35" ca="1" si="19">INDIRECT("'" &amp; $A6 &amp; "'!G42")</f>
        <v>1</v>
      </c>
      <c r="U6" s="23">
        <f t="shared" ref="U6:U35" ca="1" si="20">INDIRECT("'" &amp; $A6 &amp; "'!J41")</f>
        <v>3</v>
      </c>
      <c r="V6" s="23">
        <f t="shared" ref="V6:V35" ca="1" si="21">INDIRECT("'" &amp; $A6 &amp; "'!N41")</f>
        <v>1</v>
      </c>
    </row>
    <row r="7" spans="1:22" x14ac:dyDescent="0.25">
      <c r="A7" s="15">
        <f t="shared" si="0"/>
        <v>3</v>
      </c>
      <c r="B7" s="24">
        <f t="shared" ca="1" si="1"/>
        <v>2233</v>
      </c>
      <c r="C7" s="22">
        <f t="shared" ca="1" si="2"/>
        <v>0</v>
      </c>
      <c r="D7" s="23">
        <f t="shared" ca="1" si="3"/>
        <v>39</v>
      </c>
      <c r="E7" s="23">
        <f t="shared" ca="1" si="4"/>
        <v>1</v>
      </c>
      <c r="F7" s="23">
        <f t="shared" ca="1" si="5"/>
        <v>1</v>
      </c>
      <c r="G7" s="23">
        <f t="shared" ca="1" si="6"/>
        <v>1</v>
      </c>
      <c r="H7" s="23">
        <f t="shared" ca="1" si="7"/>
        <v>2</v>
      </c>
      <c r="I7" s="23">
        <f t="shared" ca="1" si="8"/>
        <v>0</v>
      </c>
      <c r="J7" s="23">
        <f t="shared" ca="1" si="9"/>
        <v>0</v>
      </c>
      <c r="K7" s="23">
        <f t="shared" ca="1" si="10"/>
        <v>0</v>
      </c>
      <c r="L7" s="23">
        <f t="shared" ca="1" si="11"/>
        <v>0</v>
      </c>
      <c r="M7" s="23">
        <f t="shared" ca="1" si="12"/>
        <v>0</v>
      </c>
      <c r="N7" s="23">
        <f t="shared" ca="1" si="13"/>
        <v>0</v>
      </c>
      <c r="O7" s="23">
        <f t="shared" ca="1" si="14"/>
        <v>4</v>
      </c>
      <c r="P7" s="23">
        <f t="shared" ca="1" si="15"/>
        <v>1</v>
      </c>
      <c r="Q7" s="23">
        <f t="shared" ca="1" si="16"/>
        <v>60</v>
      </c>
      <c r="R7" s="23">
        <f t="shared" ca="1" si="17"/>
        <v>0</v>
      </c>
      <c r="S7" s="23">
        <f t="shared" ca="1" si="18"/>
        <v>0</v>
      </c>
      <c r="T7" s="23">
        <f t="shared" ca="1" si="19"/>
        <v>0</v>
      </c>
      <c r="U7" s="23">
        <f t="shared" ca="1" si="20"/>
        <v>2</v>
      </c>
      <c r="V7" s="23">
        <f t="shared" ca="1" si="21"/>
        <v>2</v>
      </c>
    </row>
    <row r="8" spans="1:22" x14ac:dyDescent="0.25">
      <c r="A8" s="15">
        <f t="shared" si="0"/>
        <v>4</v>
      </c>
      <c r="B8" s="24">
        <f t="shared" ca="1" si="1"/>
        <v>0</v>
      </c>
      <c r="C8" s="22">
        <f t="shared" ca="1" si="2"/>
        <v>0</v>
      </c>
      <c r="D8" s="23">
        <f t="shared" ca="1" si="3"/>
        <v>0</v>
      </c>
      <c r="E8" s="23">
        <f t="shared" ca="1" si="4"/>
        <v>0</v>
      </c>
      <c r="F8" s="23">
        <f t="shared" ca="1" si="5"/>
        <v>0</v>
      </c>
      <c r="G8" s="23">
        <f t="shared" ca="1" si="6"/>
        <v>0</v>
      </c>
      <c r="H8" s="23">
        <f t="shared" ca="1" si="7"/>
        <v>0</v>
      </c>
      <c r="I8" s="23">
        <f t="shared" ca="1" si="8"/>
        <v>0</v>
      </c>
      <c r="J8" s="23">
        <f t="shared" ca="1" si="9"/>
        <v>0</v>
      </c>
      <c r="K8" s="23">
        <f t="shared" ca="1" si="10"/>
        <v>0</v>
      </c>
      <c r="L8" s="23">
        <f t="shared" ca="1" si="11"/>
        <v>0</v>
      </c>
      <c r="M8" s="23">
        <f t="shared" ca="1" si="12"/>
        <v>0</v>
      </c>
      <c r="N8" s="23">
        <f t="shared" ca="1" si="13"/>
        <v>0</v>
      </c>
      <c r="O8" s="23">
        <f t="shared" ca="1" si="14"/>
        <v>0</v>
      </c>
      <c r="P8" s="23">
        <f t="shared" ca="1" si="15"/>
        <v>0</v>
      </c>
      <c r="Q8" s="23">
        <f t="shared" ca="1" si="16"/>
        <v>0</v>
      </c>
      <c r="R8" s="23">
        <f t="shared" ca="1" si="17"/>
        <v>0</v>
      </c>
      <c r="S8" s="23">
        <f t="shared" ca="1" si="18"/>
        <v>0</v>
      </c>
      <c r="T8" s="23">
        <f t="shared" ca="1" si="19"/>
        <v>0</v>
      </c>
      <c r="U8" s="23">
        <f t="shared" ca="1" si="20"/>
        <v>0</v>
      </c>
      <c r="V8" s="23">
        <f t="shared" ca="1" si="21"/>
        <v>0</v>
      </c>
    </row>
    <row r="9" spans="1:22" x14ac:dyDescent="0.25">
      <c r="A9" s="15">
        <f t="shared" si="0"/>
        <v>5</v>
      </c>
      <c r="B9" s="24">
        <f t="shared" ca="1" si="1"/>
        <v>0</v>
      </c>
      <c r="C9" s="22">
        <f t="shared" ca="1" si="2"/>
        <v>0</v>
      </c>
      <c r="D9" s="23">
        <f t="shared" ca="1" si="3"/>
        <v>0</v>
      </c>
      <c r="E9" s="23">
        <f t="shared" ca="1" si="4"/>
        <v>0</v>
      </c>
      <c r="F9" s="23">
        <f t="shared" ca="1" si="5"/>
        <v>0</v>
      </c>
      <c r="G9" s="23">
        <f t="shared" ca="1" si="6"/>
        <v>0</v>
      </c>
      <c r="H9" s="23">
        <f t="shared" ca="1" si="7"/>
        <v>0</v>
      </c>
      <c r="I9" s="23">
        <f t="shared" ca="1" si="8"/>
        <v>0</v>
      </c>
      <c r="J9" s="23">
        <f t="shared" ca="1" si="9"/>
        <v>0</v>
      </c>
      <c r="K9" s="23">
        <f t="shared" ca="1" si="10"/>
        <v>0</v>
      </c>
      <c r="L9" s="23">
        <f t="shared" ca="1" si="11"/>
        <v>0</v>
      </c>
      <c r="M9" s="23">
        <f t="shared" ca="1" si="12"/>
        <v>0</v>
      </c>
      <c r="N9" s="23">
        <f t="shared" ca="1" si="13"/>
        <v>0</v>
      </c>
      <c r="O9" s="23">
        <f t="shared" ca="1" si="14"/>
        <v>0</v>
      </c>
      <c r="P9" s="23">
        <f t="shared" ca="1" si="15"/>
        <v>0</v>
      </c>
      <c r="Q9" s="23">
        <f t="shared" ca="1" si="16"/>
        <v>0</v>
      </c>
      <c r="R9" s="23">
        <f t="shared" ca="1" si="17"/>
        <v>0</v>
      </c>
      <c r="S9" s="23">
        <f t="shared" ca="1" si="18"/>
        <v>0</v>
      </c>
      <c r="T9" s="23">
        <f t="shared" ca="1" si="19"/>
        <v>0</v>
      </c>
      <c r="U9" s="23">
        <f t="shared" ca="1" si="20"/>
        <v>0</v>
      </c>
      <c r="V9" s="23">
        <f t="shared" ca="1" si="21"/>
        <v>0</v>
      </c>
    </row>
    <row r="10" spans="1:22" x14ac:dyDescent="0.25">
      <c r="A10" s="15">
        <f t="shared" si="0"/>
        <v>6</v>
      </c>
      <c r="B10" s="24">
        <f t="shared" ca="1" si="1"/>
        <v>2233</v>
      </c>
      <c r="C10" s="22">
        <f t="shared" ca="1" si="2"/>
        <v>0</v>
      </c>
      <c r="D10" s="23">
        <f t="shared" ca="1" si="3"/>
        <v>43</v>
      </c>
      <c r="E10" s="23">
        <f t="shared" ca="1" si="4"/>
        <v>6</v>
      </c>
      <c r="F10" s="23">
        <f t="shared" ca="1" si="5"/>
        <v>2</v>
      </c>
      <c r="G10" s="23">
        <f t="shared" ca="1" si="6"/>
        <v>0</v>
      </c>
      <c r="H10" s="23">
        <f t="shared" ca="1" si="7"/>
        <v>2</v>
      </c>
      <c r="I10" s="23">
        <f t="shared" ca="1" si="8"/>
        <v>1</v>
      </c>
      <c r="J10" s="23">
        <f t="shared" ca="1" si="9"/>
        <v>1</v>
      </c>
      <c r="K10" s="23">
        <f t="shared" ca="1" si="10"/>
        <v>0</v>
      </c>
      <c r="L10" s="23">
        <f t="shared" ca="1" si="11"/>
        <v>0</v>
      </c>
      <c r="M10" s="23">
        <f t="shared" ca="1" si="12"/>
        <v>0</v>
      </c>
      <c r="N10" s="23">
        <f t="shared" ca="1" si="13"/>
        <v>0</v>
      </c>
      <c r="O10" s="23">
        <f t="shared" ca="1" si="14"/>
        <v>4</v>
      </c>
      <c r="P10" s="23">
        <f t="shared" ca="1" si="15"/>
        <v>1</v>
      </c>
      <c r="Q10" s="23">
        <f t="shared" ca="1" si="16"/>
        <v>45</v>
      </c>
      <c r="R10" s="23">
        <f t="shared" ca="1" si="17"/>
        <v>0</v>
      </c>
      <c r="S10" s="23">
        <f t="shared" ca="1" si="18"/>
        <v>1</v>
      </c>
      <c r="T10" s="23">
        <f t="shared" ca="1" si="19"/>
        <v>1</v>
      </c>
      <c r="U10" s="23">
        <f t="shared" ca="1" si="20"/>
        <v>2</v>
      </c>
      <c r="V10" s="23">
        <f t="shared" ca="1" si="21"/>
        <v>1</v>
      </c>
    </row>
    <row r="11" spans="1:22" x14ac:dyDescent="0.25">
      <c r="A11" s="15">
        <f t="shared" si="0"/>
        <v>7</v>
      </c>
      <c r="B11" s="24">
        <f t="shared" ca="1" si="1"/>
        <v>2233</v>
      </c>
      <c r="C11" s="22">
        <f t="shared" ca="1" si="2"/>
        <v>0</v>
      </c>
      <c r="D11" s="23">
        <f t="shared" ca="1" si="3"/>
        <v>44</v>
      </c>
      <c r="E11" s="23">
        <f t="shared" ca="1" si="4"/>
        <v>1</v>
      </c>
      <c r="F11" s="23">
        <f t="shared" ca="1" si="5"/>
        <v>2</v>
      </c>
      <c r="G11" s="23">
        <f t="shared" ca="1" si="6"/>
        <v>0</v>
      </c>
      <c r="H11" s="23">
        <f t="shared" ca="1" si="7"/>
        <v>6</v>
      </c>
      <c r="I11" s="23">
        <f t="shared" ca="1" si="8"/>
        <v>2</v>
      </c>
      <c r="J11" s="23">
        <f t="shared" ca="1" si="9"/>
        <v>0</v>
      </c>
      <c r="K11" s="23">
        <f t="shared" ca="1" si="10"/>
        <v>0</v>
      </c>
      <c r="L11" s="23">
        <f t="shared" ca="1" si="11"/>
        <v>0</v>
      </c>
      <c r="M11" s="23">
        <f t="shared" ca="1" si="12"/>
        <v>0</v>
      </c>
      <c r="N11" s="23">
        <f t="shared" ca="1" si="13"/>
        <v>0</v>
      </c>
      <c r="O11" s="23">
        <f t="shared" ca="1" si="14"/>
        <v>2</v>
      </c>
      <c r="P11" s="23">
        <f t="shared" ca="1" si="15"/>
        <v>3</v>
      </c>
      <c r="Q11" s="23">
        <f t="shared" ca="1" si="16"/>
        <v>40</v>
      </c>
      <c r="R11" s="23">
        <f t="shared" ca="1" si="17"/>
        <v>0</v>
      </c>
      <c r="S11" s="23">
        <f t="shared" ca="1" si="18"/>
        <v>2</v>
      </c>
      <c r="T11" s="23">
        <f t="shared" ca="1" si="19"/>
        <v>0</v>
      </c>
      <c r="U11" s="23">
        <f t="shared" ca="1" si="20"/>
        <v>5</v>
      </c>
      <c r="V11" s="23">
        <f t="shared" ca="1" si="21"/>
        <v>4</v>
      </c>
    </row>
    <row r="12" spans="1:22" x14ac:dyDescent="0.25">
      <c r="A12" s="15">
        <f t="shared" si="0"/>
        <v>8</v>
      </c>
      <c r="B12" s="24">
        <f t="shared" ca="1" si="1"/>
        <v>2222</v>
      </c>
      <c r="C12" s="22">
        <f t="shared" ca="1" si="2"/>
        <v>0</v>
      </c>
      <c r="D12" s="23">
        <f t="shared" ca="1" si="3"/>
        <v>37</v>
      </c>
      <c r="E12" s="23">
        <f t="shared" ca="1" si="4"/>
        <v>6</v>
      </c>
      <c r="F12" s="23">
        <f t="shared" ca="1" si="5"/>
        <v>0</v>
      </c>
      <c r="G12" s="23">
        <f t="shared" ca="1" si="6"/>
        <v>2</v>
      </c>
      <c r="H12" s="23">
        <f t="shared" ca="1" si="7"/>
        <v>0</v>
      </c>
      <c r="I12" s="23">
        <f t="shared" ca="1" si="8"/>
        <v>0</v>
      </c>
      <c r="J12" s="23">
        <f t="shared" ca="1" si="9"/>
        <v>0</v>
      </c>
      <c r="K12" s="23">
        <f t="shared" ca="1" si="10"/>
        <v>0</v>
      </c>
      <c r="L12" s="23">
        <f t="shared" ca="1" si="11"/>
        <v>0</v>
      </c>
      <c r="M12" s="23">
        <f t="shared" ca="1" si="12"/>
        <v>0</v>
      </c>
      <c r="N12" s="23">
        <f t="shared" ca="1" si="13"/>
        <v>0</v>
      </c>
      <c r="O12" s="23">
        <f t="shared" ca="1" si="14"/>
        <v>3</v>
      </c>
      <c r="P12" s="23">
        <f t="shared" ca="1" si="15"/>
        <v>1</v>
      </c>
      <c r="Q12" s="23">
        <f t="shared" ca="1" si="16"/>
        <v>0</v>
      </c>
      <c r="R12" s="23">
        <f t="shared" ca="1" si="17"/>
        <v>0</v>
      </c>
      <c r="S12" s="23">
        <f t="shared" ca="1" si="18"/>
        <v>0</v>
      </c>
      <c r="T12" s="23">
        <f t="shared" ca="1" si="19"/>
        <v>0</v>
      </c>
      <c r="U12" s="23">
        <f t="shared" ca="1" si="20"/>
        <v>0</v>
      </c>
      <c r="V12" s="23">
        <f t="shared" ca="1" si="21"/>
        <v>0</v>
      </c>
    </row>
    <row r="13" spans="1:22" x14ac:dyDescent="0.25">
      <c r="A13" s="15">
        <f t="shared" si="0"/>
        <v>9</v>
      </c>
      <c r="B13" s="24">
        <f t="shared" ca="1" si="1"/>
        <v>0</v>
      </c>
      <c r="C13" s="22">
        <f t="shared" ca="1" si="2"/>
        <v>0</v>
      </c>
      <c r="D13" s="23">
        <f t="shared" ca="1" si="3"/>
        <v>0</v>
      </c>
      <c r="E13" s="23">
        <f t="shared" ca="1" si="4"/>
        <v>0</v>
      </c>
      <c r="F13" s="23">
        <f t="shared" ca="1" si="5"/>
        <v>0</v>
      </c>
      <c r="G13" s="23">
        <f t="shared" ca="1" si="6"/>
        <v>0</v>
      </c>
      <c r="H13" s="23">
        <f t="shared" ca="1" si="7"/>
        <v>0</v>
      </c>
      <c r="I13" s="23">
        <f t="shared" ca="1" si="8"/>
        <v>0</v>
      </c>
      <c r="J13" s="23">
        <f t="shared" ca="1" si="9"/>
        <v>0</v>
      </c>
      <c r="K13" s="23">
        <f t="shared" ca="1" si="10"/>
        <v>0</v>
      </c>
      <c r="L13" s="23">
        <f t="shared" ca="1" si="11"/>
        <v>0</v>
      </c>
      <c r="M13" s="23">
        <f t="shared" ca="1" si="12"/>
        <v>0</v>
      </c>
      <c r="N13" s="23">
        <f t="shared" ca="1" si="13"/>
        <v>0</v>
      </c>
      <c r="O13" s="23">
        <f t="shared" ca="1" si="14"/>
        <v>0</v>
      </c>
      <c r="P13" s="23">
        <f t="shared" ca="1" si="15"/>
        <v>0</v>
      </c>
      <c r="Q13" s="23">
        <f t="shared" ca="1" si="16"/>
        <v>0</v>
      </c>
      <c r="R13" s="23">
        <f t="shared" ca="1" si="17"/>
        <v>0</v>
      </c>
      <c r="S13" s="23">
        <f t="shared" ca="1" si="18"/>
        <v>0</v>
      </c>
      <c r="T13" s="23">
        <f t="shared" ca="1" si="19"/>
        <v>0</v>
      </c>
      <c r="U13" s="23">
        <f t="shared" ca="1" si="20"/>
        <v>0</v>
      </c>
      <c r="V13" s="23">
        <f t="shared" ca="1" si="21"/>
        <v>0</v>
      </c>
    </row>
    <row r="14" spans="1:22" x14ac:dyDescent="0.25">
      <c r="A14" s="15">
        <f t="shared" si="0"/>
        <v>10</v>
      </c>
      <c r="B14" s="24">
        <f t="shared" ca="1" si="1"/>
        <v>0</v>
      </c>
      <c r="C14" s="22">
        <f t="shared" ca="1" si="2"/>
        <v>0</v>
      </c>
      <c r="D14" s="23">
        <f t="shared" ca="1" si="3"/>
        <v>0</v>
      </c>
      <c r="E14" s="23">
        <f t="shared" ca="1" si="4"/>
        <v>0</v>
      </c>
      <c r="F14" s="23">
        <f t="shared" ca="1" si="5"/>
        <v>0</v>
      </c>
      <c r="G14" s="23">
        <f t="shared" ca="1" si="6"/>
        <v>0</v>
      </c>
      <c r="H14" s="23">
        <f t="shared" ca="1" si="7"/>
        <v>0</v>
      </c>
      <c r="I14" s="23">
        <f t="shared" ca="1" si="8"/>
        <v>0</v>
      </c>
      <c r="J14" s="23">
        <f t="shared" ca="1" si="9"/>
        <v>0</v>
      </c>
      <c r="K14" s="23">
        <f t="shared" ca="1" si="10"/>
        <v>0</v>
      </c>
      <c r="L14" s="23">
        <f t="shared" ca="1" si="11"/>
        <v>0</v>
      </c>
      <c r="M14" s="23">
        <f t="shared" ca="1" si="12"/>
        <v>0</v>
      </c>
      <c r="N14" s="23">
        <f t="shared" ca="1" si="13"/>
        <v>0</v>
      </c>
      <c r="O14" s="23">
        <f t="shared" ca="1" si="14"/>
        <v>0</v>
      </c>
      <c r="P14" s="23">
        <f t="shared" ca="1" si="15"/>
        <v>0</v>
      </c>
      <c r="Q14" s="23">
        <f t="shared" ca="1" si="16"/>
        <v>0</v>
      </c>
      <c r="R14" s="23">
        <f t="shared" ca="1" si="17"/>
        <v>0</v>
      </c>
      <c r="S14" s="23">
        <f t="shared" ca="1" si="18"/>
        <v>0</v>
      </c>
      <c r="T14" s="23">
        <f t="shared" ca="1" si="19"/>
        <v>0</v>
      </c>
      <c r="U14" s="23">
        <f t="shared" ca="1" si="20"/>
        <v>0</v>
      </c>
      <c r="V14" s="23">
        <f t="shared" ca="1" si="21"/>
        <v>0</v>
      </c>
    </row>
    <row r="15" spans="1:22" x14ac:dyDescent="0.25">
      <c r="A15" s="15">
        <f t="shared" si="0"/>
        <v>11</v>
      </c>
      <c r="B15" s="24">
        <f t="shared" ca="1" si="1"/>
        <v>0</v>
      </c>
      <c r="C15" s="22">
        <f t="shared" ca="1" si="2"/>
        <v>0</v>
      </c>
      <c r="D15" s="23">
        <f t="shared" ca="1" si="3"/>
        <v>0</v>
      </c>
      <c r="E15" s="23">
        <f t="shared" ca="1" si="4"/>
        <v>0</v>
      </c>
      <c r="F15" s="23">
        <f t="shared" ca="1" si="5"/>
        <v>0</v>
      </c>
      <c r="G15" s="23">
        <f t="shared" ca="1" si="6"/>
        <v>0</v>
      </c>
      <c r="H15" s="23">
        <f t="shared" ca="1" si="7"/>
        <v>0</v>
      </c>
      <c r="I15" s="23">
        <f t="shared" ca="1" si="8"/>
        <v>0</v>
      </c>
      <c r="J15" s="23">
        <f t="shared" ca="1" si="9"/>
        <v>0</v>
      </c>
      <c r="K15" s="23">
        <f t="shared" ca="1" si="10"/>
        <v>0</v>
      </c>
      <c r="L15" s="23">
        <f t="shared" ca="1" si="11"/>
        <v>0</v>
      </c>
      <c r="M15" s="23">
        <f t="shared" ca="1" si="12"/>
        <v>0</v>
      </c>
      <c r="N15" s="23">
        <f t="shared" ca="1" si="13"/>
        <v>0</v>
      </c>
      <c r="O15" s="23">
        <f t="shared" ca="1" si="14"/>
        <v>0</v>
      </c>
      <c r="P15" s="23">
        <f t="shared" ca="1" si="15"/>
        <v>0</v>
      </c>
      <c r="Q15" s="23">
        <f t="shared" ca="1" si="16"/>
        <v>0</v>
      </c>
      <c r="R15" s="23">
        <f t="shared" ca="1" si="17"/>
        <v>0</v>
      </c>
      <c r="S15" s="23">
        <f t="shared" ca="1" si="18"/>
        <v>0</v>
      </c>
      <c r="T15" s="23">
        <f t="shared" ca="1" si="19"/>
        <v>0</v>
      </c>
      <c r="U15" s="23">
        <f t="shared" ca="1" si="20"/>
        <v>0</v>
      </c>
      <c r="V15" s="23">
        <f t="shared" ca="1" si="21"/>
        <v>0</v>
      </c>
    </row>
    <row r="16" spans="1:22" x14ac:dyDescent="0.25">
      <c r="A16" s="15">
        <f t="shared" si="0"/>
        <v>12</v>
      </c>
      <c r="B16" s="24">
        <f t="shared" ca="1" si="1"/>
        <v>0</v>
      </c>
      <c r="C16" s="22">
        <f t="shared" ca="1" si="2"/>
        <v>0</v>
      </c>
      <c r="D16" s="23">
        <f t="shared" ca="1" si="3"/>
        <v>0</v>
      </c>
      <c r="E16" s="23">
        <f t="shared" ca="1" si="4"/>
        <v>0</v>
      </c>
      <c r="F16" s="23">
        <f t="shared" ca="1" si="5"/>
        <v>0</v>
      </c>
      <c r="G16" s="23">
        <f t="shared" ca="1" si="6"/>
        <v>0</v>
      </c>
      <c r="H16" s="23">
        <f t="shared" ca="1" si="7"/>
        <v>0</v>
      </c>
      <c r="I16" s="23">
        <f t="shared" ca="1" si="8"/>
        <v>0</v>
      </c>
      <c r="J16" s="23">
        <f t="shared" ca="1" si="9"/>
        <v>0</v>
      </c>
      <c r="K16" s="23">
        <f t="shared" ca="1" si="10"/>
        <v>0</v>
      </c>
      <c r="L16" s="23">
        <f t="shared" ca="1" si="11"/>
        <v>0</v>
      </c>
      <c r="M16" s="23">
        <f t="shared" ca="1" si="12"/>
        <v>0</v>
      </c>
      <c r="N16" s="23">
        <f t="shared" ca="1" si="13"/>
        <v>0</v>
      </c>
      <c r="O16" s="23">
        <f t="shared" ca="1" si="14"/>
        <v>0</v>
      </c>
      <c r="P16" s="23">
        <f t="shared" ca="1" si="15"/>
        <v>0</v>
      </c>
      <c r="Q16" s="23">
        <f t="shared" ca="1" si="16"/>
        <v>0</v>
      </c>
      <c r="R16" s="23">
        <f t="shared" ca="1" si="17"/>
        <v>0</v>
      </c>
      <c r="S16" s="23">
        <f t="shared" ca="1" si="18"/>
        <v>0</v>
      </c>
      <c r="T16" s="23">
        <f t="shared" ca="1" si="19"/>
        <v>0</v>
      </c>
      <c r="U16" s="23">
        <f t="shared" ca="1" si="20"/>
        <v>0</v>
      </c>
      <c r="V16" s="23">
        <f t="shared" ca="1" si="21"/>
        <v>0</v>
      </c>
    </row>
    <row r="17" spans="1:22" x14ac:dyDescent="0.25">
      <c r="A17" s="15">
        <f t="shared" si="0"/>
        <v>13</v>
      </c>
      <c r="B17" s="24">
        <f t="shared" ca="1" si="1"/>
        <v>2234</v>
      </c>
      <c r="C17" s="22">
        <f t="shared" ca="1" si="2"/>
        <v>0</v>
      </c>
      <c r="D17" s="23">
        <f t="shared" ca="1" si="3"/>
        <v>34</v>
      </c>
      <c r="E17" s="23">
        <f t="shared" ca="1" si="4"/>
        <v>1</v>
      </c>
      <c r="F17" s="23">
        <f t="shared" ca="1" si="5"/>
        <v>4</v>
      </c>
      <c r="G17" s="23">
        <f t="shared" ca="1" si="6"/>
        <v>0</v>
      </c>
      <c r="H17" s="23">
        <f t="shared" ca="1" si="7"/>
        <v>1</v>
      </c>
      <c r="I17" s="23">
        <f t="shared" ca="1" si="8"/>
        <v>0</v>
      </c>
      <c r="J17" s="23">
        <f t="shared" ca="1" si="9"/>
        <v>0</v>
      </c>
      <c r="K17" s="23">
        <f t="shared" ca="1" si="10"/>
        <v>0</v>
      </c>
      <c r="L17" s="23">
        <f t="shared" ca="1" si="11"/>
        <v>0</v>
      </c>
      <c r="M17" s="23">
        <f t="shared" ca="1" si="12"/>
        <v>0</v>
      </c>
      <c r="N17" s="23">
        <f t="shared" ca="1" si="13"/>
        <v>0</v>
      </c>
      <c r="O17" s="23">
        <f t="shared" ca="1" si="14"/>
        <v>2</v>
      </c>
      <c r="P17" s="23">
        <f t="shared" ca="1" si="15"/>
        <v>0</v>
      </c>
      <c r="Q17" s="23">
        <f t="shared" ca="1" si="16"/>
        <v>20</v>
      </c>
      <c r="R17" s="23">
        <f t="shared" ca="1" si="17"/>
        <v>0</v>
      </c>
      <c r="S17" s="23">
        <f t="shared" ca="1" si="18"/>
        <v>0</v>
      </c>
      <c r="T17" s="23">
        <f t="shared" ca="1" si="19"/>
        <v>0</v>
      </c>
      <c r="U17" s="23">
        <f t="shared" ca="1" si="20"/>
        <v>0</v>
      </c>
      <c r="V17" s="23">
        <f t="shared" ca="1" si="21"/>
        <v>0</v>
      </c>
    </row>
    <row r="18" spans="1:22" x14ac:dyDescent="0.25">
      <c r="A18" s="15">
        <f t="shared" si="0"/>
        <v>14</v>
      </c>
      <c r="B18" s="24">
        <f t="shared" ca="1" si="1"/>
        <v>2231</v>
      </c>
      <c r="C18" s="22">
        <f t="shared" ca="1" si="2"/>
        <v>0</v>
      </c>
      <c r="D18" s="23">
        <f t="shared" ca="1" si="3"/>
        <v>39</v>
      </c>
      <c r="E18" s="23">
        <f t="shared" ca="1" si="4"/>
        <v>4</v>
      </c>
      <c r="F18" s="23">
        <f t="shared" ca="1" si="5"/>
        <v>1</v>
      </c>
      <c r="G18" s="23">
        <f t="shared" ca="1" si="6"/>
        <v>1</v>
      </c>
      <c r="H18" s="23">
        <f t="shared" ca="1" si="7"/>
        <v>2</v>
      </c>
      <c r="I18" s="23">
        <f t="shared" ca="1" si="8"/>
        <v>1</v>
      </c>
      <c r="J18" s="23">
        <f t="shared" ca="1" si="9"/>
        <v>0</v>
      </c>
      <c r="K18" s="23">
        <f t="shared" ca="1" si="10"/>
        <v>0</v>
      </c>
      <c r="L18" s="23">
        <f t="shared" ca="1" si="11"/>
        <v>0</v>
      </c>
      <c r="M18" s="23">
        <f t="shared" ca="1" si="12"/>
        <v>0</v>
      </c>
      <c r="N18" s="23">
        <f t="shared" ca="1" si="13"/>
        <v>0</v>
      </c>
      <c r="O18" s="23">
        <f t="shared" ca="1" si="14"/>
        <v>0</v>
      </c>
      <c r="P18" s="23">
        <f t="shared" ca="1" si="15"/>
        <v>1</v>
      </c>
      <c r="Q18" s="23">
        <f t="shared" ca="1" si="16"/>
        <v>50</v>
      </c>
      <c r="R18" s="23">
        <f t="shared" ca="1" si="17"/>
        <v>0</v>
      </c>
      <c r="S18" s="23">
        <f t="shared" ca="1" si="18"/>
        <v>1</v>
      </c>
      <c r="T18" s="23">
        <f t="shared" ca="1" si="19"/>
        <v>0</v>
      </c>
      <c r="U18" s="23">
        <f t="shared" ca="1" si="20"/>
        <v>2</v>
      </c>
      <c r="V18" s="23">
        <f t="shared" ca="1" si="21"/>
        <v>1</v>
      </c>
    </row>
    <row r="19" spans="1:22" x14ac:dyDescent="0.25">
      <c r="A19" s="15">
        <f t="shared" si="0"/>
        <v>15</v>
      </c>
      <c r="B19" s="24">
        <f t="shared" ca="1" si="1"/>
        <v>2233</v>
      </c>
      <c r="C19" s="22">
        <f t="shared" ca="1" si="2"/>
        <v>0</v>
      </c>
      <c r="D19" s="23">
        <f t="shared" ca="1" si="3"/>
        <v>48</v>
      </c>
      <c r="E19" s="23">
        <f t="shared" ca="1" si="4"/>
        <v>1</v>
      </c>
      <c r="F19" s="23">
        <f t="shared" ca="1" si="5"/>
        <v>1</v>
      </c>
      <c r="G19" s="23">
        <f t="shared" ca="1" si="6"/>
        <v>3</v>
      </c>
      <c r="H19" s="23">
        <f t="shared" ca="1" si="7"/>
        <v>0</v>
      </c>
      <c r="I19" s="23">
        <f t="shared" ca="1" si="8"/>
        <v>0</v>
      </c>
      <c r="J19" s="23">
        <f t="shared" ca="1" si="9"/>
        <v>2</v>
      </c>
      <c r="K19" s="23">
        <f t="shared" ca="1" si="10"/>
        <v>0</v>
      </c>
      <c r="L19" s="23">
        <f t="shared" ca="1" si="11"/>
        <v>0</v>
      </c>
      <c r="M19" s="23">
        <f t="shared" ca="1" si="12"/>
        <v>0</v>
      </c>
      <c r="N19" s="23">
        <f t="shared" ca="1" si="13"/>
        <v>1</v>
      </c>
      <c r="O19" s="23">
        <f t="shared" ca="1" si="14"/>
        <v>0</v>
      </c>
      <c r="P19" s="23">
        <f t="shared" ca="1" si="15"/>
        <v>0</v>
      </c>
      <c r="Q19" s="23">
        <f t="shared" ca="1" si="16"/>
        <v>0</v>
      </c>
      <c r="R19" s="23">
        <f t="shared" ca="1" si="17"/>
        <v>0</v>
      </c>
      <c r="S19" s="23">
        <f t="shared" ca="1" si="18"/>
        <v>0</v>
      </c>
      <c r="T19" s="23">
        <f t="shared" ca="1" si="19"/>
        <v>0</v>
      </c>
      <c r="U19" s="23">
        <f t="shared" ca="1" si="20"/>
        <v>0</v>
      </c>
      <c r="V19" s="23">
        <f t="shared" ca="1" si="21"/>
        <v>0</v>
      </c>
    </row>
    <row r="20" spans="1:22" x14ac:dyDescent="0.25">
      <c r="A20" s="15">
        <f t="shared" si="0"/>
        <v>16</v>
      </c>
      <c r="B20" s="24">
        <f t="shared" ca="1" si="1"/>
        <v>0</v>
      </c>
      <c r="C20" s="22">
        <f t="shared" ca="1" si="2"/>
        <v>0</v>
      </c>
      <c r="D20" s="23">
        <f t="shared" ca="1" si="3"/>
        <v>0</v>
      </c>
      <c r="E20" s="23">
        <f t="shared" ca="1" si="4"/>
        <v>0</v>
      </c>
      <c r="F20" s="23">
        <f t="shared" ca="1" si="5"/>
        <v>0</v>
      </c>
      <c r="G20" s="23">
        <f t="shared" ca="1" si="6"/>
        <v>0</v>
      </c>
      <c r="H20" s="23">
        <f t="shared" ca="1" si="7"/>
        <v>0</v>
      </c>
      <c r="I20" s="23">
        <f t="shared" ca="1" si="8"/>
        <v>0</v>
      </c>
      <c r="J20" s="23">
        <f t="shared" ca="1" si="9"/>
        <v>0</v>
      </c>
      <c r="K20" s="23">
        <f t="shared" ca="1" si="10"/>
        <v>0</v>
      </c>
      <c r="L20" s="23">
        <f t="shared" ca="1" si="11"/>
        <v>0</v>
      </c>
      <c r="M20" s="23">
        <f t="shared" ca="1" si="12"/>
        <v>0</v>
      </c>
      <c r="N20" s="23">
        <f t="shared" ca="1" si="13"/>
        <v>0</v>
      </c>
      <c r="O20" s="23">
        <f t="shared" ca="1" si="14"/>
        <v>0</v>
      </c>
      <c r="P20" s="23">
        <f t="shared" ca="1" si="15"/>
        <v>0</v>
      </c>
      <c r="Q20" s="23">
        <f t="shared" ca="1" si="16"/>
        <v>0</v>
      </c>
      <c r="R20" s="23">
        <f t="shared" ca="1" si="17"/>
        <v>0</v>
      </c>
      <c r="S20" s="23">
        <f t="shared" ca="1" si="18"/>
        <v>0</v>
      </c>
      <c r="T20" s="23">
        <f t="shared" ca="1" si="19"/>
        <v>0</v>
      </c>
      <c r="U20" s="23">
        <f t="shared" ca="1" si="20"/>
        <v>0</v>
      </c>
      <c r="V20" s="23">
        <f t="shared" ca="1" si="21"/>
        <v>0</v>
      </c>
    </row>
    <row r="21" spans="1:22" x14ac:dyDescent="0.25">
      <c r="A21" s="15">
        <f t="shared" si="0"/>
        <v>17</v>
      </c>
      <c r="B21" s="24">
        <f t="shared" ca="1" si="1"/>
        <v>2234</v>
      </c>
      <c r="C21" s="22">
        <f t="shared" ca="1" si="2"/>
        <v>0</v>
      </c>
      <c r="D21" s="23">
        <f t="shared" ca="1" si="3"/>
        <v>0</v>
      </c>
      <c r="E21" s="23">
        <f t="shared" ca="1" si="4"/>
        <v>0</v>
      </c>
      <c r="F21" s="23">
        <f t="shared" ca="1" si="5"/>
        <v>5</v>
      </c>
      <c r="G21" s="23">
        <f t="shared" ca="1" si="6"/>
        <v>1</v>
      </c>
      <c r="H21" s="23">
        <f t="shared" ca="1" si="7"/>
        <v>2</v>
      </c>
      <c r="I21" s="23">
        <f t="shared" ca="1" si="8"/>
        <v>0</v>
      </c>
      <c r="J21" s="23">
        <f t="shared" ca="1" si="9"/>
        <v>0</v>
      </c>
      <c r="K21" s="23">
        <f t="shared" ca="1" si="10"/>
        <v>0</v>
      </c>
      <c r="L21" s="23">
        <f t="shared" ca="1" si="11"/>
        <v>0</v>
      </c>
      <c r="M21" s="23">
        <f t="shared" ca="1" si="12"/>
        <v>0</v>
      </c>
      <c r="N21" s="23">
        <f t="shared" ca="1" si="13"/>
        <v>0</v>
      </c>
      <c r="O21" s="23">
        <f t="shared" ca="1" si="14"/>
        <v>0</v>
      </c>
      <c r="P21" s="23">
        <f t="shared" ca="1" si="15"/>
        <v>0</v>
      </c>
      <c r="Q21" s="23">
        <f t="shared" ca="1" si="16"/>
        <v>70</v>
      </c>
      <c r="R21" s="23">
        <f t="shared" ca="1" si="17"/>
        <v>0</v>
      </c>
      <c r="S21" s="23">
        <f t="shared" ca="1" si="18"/>
        <v>0</v>
      </c>
      <c r="T21" s="23">
        <f t="shared" ca="1" si="19"/>
        <v>0</v>
      </c>
      <c r="U21" s="23">
        <f t="shared" ca="1" si="20"/>
        <v>1</v>
      </c>
      <c r="V21" s="23">
        <f t="shared" ca="1" si="21"/>
        <v>1</v>
      </c>
    </row>
    <row r="22" spans="1:22" x14ac:dyDescent="0.25">
      <c r="A22" s="15">
        <f t="shared" si="0"/>
        <v>18</v>
      </c>
      <c r="B22" s="24">
        <f t="shared" ca="1" si="1"/>
        <v>0</v>
      </c>
      <c r="C22" s="22">
        <f t="shared" ca="1" si="2"/>
        <v>0</v>
      </c>
      <c r="D22" s="23">
        <f t="shared" ca="1" si="3"/>
        <v>0</v>
      </c>
      <c r="E22" s="23">
        <f t="shared" ca="1" si="4"/>
        <v>0</v>
      </c>
      <c r="F22" s="23">
        <f t="shared" ca="1" si="5"/>
        <v>0</v>
      </c>
      <c r="G22" s="23">
        <f t="shared" ca="1" si="6"/>
        <v>0</v>
      </c>
      <c r="H22" s="23">
        <f t="shared" ca="1" si="7"/>
        <v>0</v>
      </c>
      <c r="I22" s="23">
        <f t="shared" ca="1" si="8"/>
        <v>0</v>
      </c>
      <c r="J22" s="23">
        <f t="shared" ca="1" si="9"/>
        <v>0</v>
      </c>
      <c r="K22" s="23">
        <f t="shared" ca="1" si="10"/>
        <v>0</v>
      </c>
      <c r="L22" s="23">
        <f t="shared" ca="1" si="11"/>
        <v>0</v>
      </c>
      <c r="M22" s="23">
        <f t="shared" ca="1" si="12"/>
        <v>0</v>
      </c>
      <c r="N22" s="23">
        <f t="shared" ca="1" si="13"/>
        <v>0</v>
      </c>
      <c r="O22" s="23">
        <f t="shared" ca="1" si="14"/>
        <v>0</v>
      </c>
      <c r="P22" s="23">
        <f t="shared" ca="1" si="15"/>
        <v>0</v>
      </c>
      <c r="Q22" s="23">
        <f t="shared" ca="1" si="16"/>
        <v>0</v>
      </c>
      <c r="R22" s="23">
        <f t="shared" ca="1" si="17"/>
        <v>0</v>
      </c>
      <c r="S22" s="23">
        <f t="shared" ca="1" si="18"/>
        <v>0</v>
      </c>
      <c r="T22" s="23">
        <f t="shared" ca="1" si="19"/>
        <v>0</v>
      </c>
      <c r="U22" s="23">
        <f t="shared" ca="1" si="20"/>
        <v>0</v>
      </c>
      <c r="V22" s="23">
        <f t="shared" ca="1" si="21"/>
        <v>0</v>
      </c>
    </row>
    <row r="23" spans="1:22" x14ac:dyDescent="0.25">
      <c r="A23" s="15">
        <f t="shared" si="0"/>
        <v>19</v>
      </c>
      <c r="B23" s="24">
        <f t="shared" ca="1" si="1"/>
        <v>0</v>
      </c>
      <c r="C23" s="22">
        <f t="shared" ca="1" si="2"/>
        <v>0</v>
      </c>
      <c r="D23" s="23">
        <f t="shared" ca="1" si="3"/>
        <v>0</v>
      </c>
      <c r="E23" s="23">
        <f t="shared" ca="1" si="4"/>
        <v>0</v>
      </c>
      <c r="F23" s="23">
        <f t="shared" ca="1" si="5"/>
        <v>0</v>
      </c>
      <c r="G23" s="23">
        <f t="shared" ca="1" si="6"/>
        <v>0</v>
      </c>
      <c r="H23" s="23">
        <f t="shared" ca="1" si="7"/>
        <v>0</v>
      </c>
      <c r="I23" s="23">
        <f t="shared" ca="1" si="8"/>
        <v>0</v>
      </c>
      <c r="J23" s="23">
        <f t="shared" ca="1" si="9"/>
        <v>0</v>
      </c>
      <c r="K23" s="23">
        <f t="shared" ca="1" si="10"/>
        <v>0</v>
      </c>
      <c r="L23" s="23">
        <f t="shared" ca="1" si="11"/>
        <v>0</v>
      </c>
      <c r="M23" s="23">
        <f t="shared" ca="1" si="12"/>
        <v>0</v>
      </c>
      <c r="N23" s="23">
        <f t="shared" ca="1" si="13"/>
        <v>0</v>
      </c>
      <c r="O23" s="23">
        <f t="shared" ca="1" si="14"/>
        <v>0</v>
      </c>
      <c r="P23" s="23">
        <f t="shared" ca="1" si="15"/>
        <v>0</v>
      </c>
      <c r="Q23" s="23">
        <f t="shared" ca="1" si="16"/>
        <v>0</v>
      </c>
      <c r="R23" s="23">
        <f t="shared" ca="1" si="17"/>
        <v>0</v>
      </c>
      <c r="S23" s="23">
        <f t="shared" ca="1" si="18"/>
        <v>0</v>
      </c>
      <c r="T23" s="23">
        <f t="shared" ca="1" si="19"/>
        <v>0</v>
      </c>
      <c r="U23" s="23">
        <f t="shared" ca="1" si="20"/>
        <v>0</v>
      </c>
      <c r="V23" s="23">
        <f t="shared" ca="1" si="21"/>
        <v>0</v>
      </c>
    </row>
    <row r="24" spans="1:22" x14ac:dyDescent="0.25">
      <c r="A24" s="15">
        <f t="shared" si="0"/>
        <v>20</v>
      </c>
      <c r="B24" s="24">
        <f t="shared" ca="1" si="1"/>
        <v>2231</v>
      </c>
      <c r="C24" s="22">
        <f t="shared" ca="1" si="2"/>
        <v>0</v>
      </c>
      <c r="D24" s="23">
        <f t="shared" ca="1" si="3"/>
        <v>30</v>
      </c>
      <c r="E24" s="23">
        <f t="shared" ca="1" si="4"/>
        <v>3</v>
      </c>
      <c r="F24" s="23">
        <f t="shared" ca="1" si="5"/>
        <v>2</v>
      </c>
      <c r="G24" s="23">
        <f t="shared" ca="1" si="6"/>
        <v>1</v>
      </c>
      <c r="H24" s="23">
        <f t="shared" ca="1" si="7"/>
        <v>4</v>
      </c>
      <c r="I24" s="23">
        <f t="shared" ca="1" si="8"/>
        <v>1</v>
      </c>
      <c r="J24" s="23">
        <f t="shared" ca="1" si="9"/>
        <v>0</v>
      </c>
      <c r="K24" s="23">
        <f t="shared" ca="1" si="10"/>
        <v>0</v>
      </c>
      <c r="L24" s="23">
        <f t="shared" ca="1" si="11"/>
        <v>0</v>
      </c>
      <c r="M24" s="23">
        <f t="shared" ca="1" si="12"/>
        <v>0</v>
      </c>
      <c r="N24" s="23">
        <f t="shared" ca="1" si="13"/>
        <v>0</v>
      </c>
      <c r="O24" s="23">
        <f t="shared" ca="1" si="14"/>
        <v>1</v>
      </c>
      <c r="P24" s="23">
        <f t="shared" ca="1" si="15"/>
        <v>0</v>
      </c>
      <c r="Q24" s="23">
        <f t="shared" ca="1" si="16"/>
        <v>45</v>
      </c>
      <c r="R24" s="23">
        <f t="shared" ca="1" si="17"/>
        <v>0</v>
      </c>
      <c r="S24" s="23">
        <f t="shared" ca="1" si="18"/>
        <v>0</v>
      </c>
      <c r="T24" s="23">
        <f t="shared" ca="1" si="19"/>
        <v>0</v>
      </c>
      <c r="U24" s="23">
        <f t="shared" ca="1" si="20"/>
        <v>3</v>
      </c>
      <c r="V24" s="23">
        <f t="shared" ca="1" si="21"/>
        <v>3</v>
      </c>
    </row>
    <row r="25" spans="1:22" x14ac:dyDescent="0.25">
      <c r="A25" s="15">
        <f t="shared" si="0"/>
        <v>21</v>
      </c>
      <c r="B25" s="24">
        <f t="shared" ca="1" si="1"/>
        <v>2233</v>
      </c>
      <c r="C25" s="22">
        <f t="shared" ca="1" si="2"/>
        <v>0</v>
      </c>
      <c r="D25" s="23">
        <f t="shared" ca="1" si="3"/>
        <v>18</v>
      </c>
      <c r="E25" s="23">
        <f t="shared" ca="1" si="4"/>
        <v>4</v>
      </c>
      <c r="F25" s="23">
        <f t="shared" ca="1" si="5"/>
        <v>1</v>
      </c>
      <c r="G25" s="23">
        <f t="shared" ca="1" si="6"/>
        <v>3</v>
      </c>
      <c r="H25" s="23">
        <f t="shared" ca="1" si="7"/>
        <v>0</v>
      </c>
      <c r="I25" s="23">
        <f t="shared" ca="1" si="8"/>
        <v>0</v>
      </c>
      <c r="J25" s="23">
        <f t="shared" ca="1" si="9"/>
        <v>0</v>
      </c>
      <c r="K25" s="23">
        <f t="shared" ca="1" si="10"/>
        <v>0</v>
      </c>
      <c r="L25" s="23">
        <f t="shared" ca="1" si="11"/>
        <v>0</v>
      </c>
      <c r="M25" s="23">
        <f t="shared" ca="1" si="12"/>
        <v>0</v>
      </c>
      <c r="N25" s="23">
        <f t="shared" ca="1" si="13"/>
        <v>1</v>
      </c>
      <c r="O25" s="23">
        <f t="shared" ca="1" si="14"/>
        <v>1</v>
      </c>
      <c r="P25" s="23">
        <f t="shared" ca="1" si="15"/>
        <v>0</v>
      </c>
      <c r="Q25" s="23">
        <f t="shared" ca="1" si="16"/>
        <v>0</v>
      </c>
      <c r="R25" s="23">
        <f t="shared" ca="1" si="17"/>
        <v>0</v>
      </c>
      <c r="S25" s="23">
        <f t="shared" ca="1" si="18"/>
        <v>0</v>
      </c>
      <c r="T25" s="23">
        <f t="shared" ca="1" si="19"/>
        <v>0</v>
      </c>
      <c r="U25" s="23">
        <f t="shared" ca="1" si="20"/>
        <v>0</v>
      </c>
      <c r="V25" s="23">
        <f t="shared" ca="1" si="21"/>
        <v>0</v>
      </c>
    </row>
    <row r="26" spans="1:22" x14ac:dyDescent="0.25">
      <c r="A26" s="15">
        <f t="shared" si="0"/>
        <v>22</v>
      </c>
      <c r="B26" s="24">
        <f t="shared" ca="1" si="1"/>
        <v>2223</v>
      </c>
      <c r="C26" s="22">
        <f t="shared" ca="1" si="2"/>
        <v>0</v>
      </c>
      <c r="D26" s="23">
        <f t="shared" ca="1" si="3"/>
        <v>29</v>
      </c>
      <c r="E26" s="23">
        <f t="shared" ca="1" si="4"/>
        <v>1</v>
      </c>
      <c r="F26" s="23">
        <f t="shared" ca="1" si="5"/>
        <v>2</v>
      </c>
      <c r="G26" s="23">
        <f t="shared" ca="1" si="6"/>
        <v>1</v>
      </c>
      <c r="H26" s="23">
        <f t="shared" ca="1" si="7"/>
        <v>0</v>
      </c>
      <c r="I26" s="23">
        <f t="shared" ca="1" si="8"/>
        <v>0</v>
      </c>
      <c r="J26" s="23">
        <f t="shared" ca="1" si="9"/>
        <v>0</v>
      </c>
      <c r="K26" s="23">
        <f t="shared" ca="1" si="10"/>
        <v>0</v>
      </c>
      <c r="L26" s="23">
        <f t="shared" ca="1" si="11"/>
        <v>0</v>
      </c>
      <c r="M26" s="23">
        <f t="shared" ca="1" si="12"/>
        <v>0</v>
      </c>
      <c r="N26" s="23">
        <f t="shared" ca="1" si="13"/>
        <v>0</v>
      </c>
      <c r="O26" s="23">
        <f t="shared" ca="1" si="14"/>
        <v>1</v>
      </c>
      <c r="P26" s="23">
        <f t="shared" ca="1" si="15"/>
        <v>0</v>
      </c>
      <c r="Q26" s="23">
        <f t="shared" ca="1" si="16"/>
        <v>0</v>
      </c>
      <c r="R26" s="23">
        <f t="shared" ca="1" si="17"/>
        <v>0</v>
      </c>
      <c r="S26" s="23">
        <f t="shared" ca="1" si="18"/>
        <v>0</v>
      </c>
      <c r="T26" s="23">
        <f t="shared" ca="1" si="19"/>
        <v>0</v>
      </c>
      <c r="U26" s="23">
        <f t="shared" ca="1" si="20"/>
        <v>0</v>
      </c>
      <c r="V26" s="23">
        <f t="shared" ca="1" si="21"/>
        <v>0</v>
      </c>
    </row>
    <row r="27" spans="1:22" x14ac:dyDescent="0.25">
      <c r="A27" s="15">
        <f t="shared" si="0"/>
        <v>23</v>
      </c>
      <c r="B27" s="24">
        <f t="shared" ca="1" si="1"/>
        <v>0</v>
      </c>
      <c r="C27" s="22">
        <f t="shared" ca="1" si="2"/>
        <v>0</v>
      </c>
      <c r="D27" s="23">
        <f t="shared" ca="1" si="3"/>
        <v>0</v>
      </c>
      <c r="E27" s="23">
        <f t="shared" ca="1" si="4"/>
        <v>0</v>
      </c>
      <c r="F27" s="23">
        <f t="shared" ca="1" si="5"/>
        <v>0</v>
      </c>
      <c r="G27" s="23">
        <f t="shared" ca="1" si="6"/>
        <v>0</v>
      </c>
      <c r="H27" s="23">
        <f t="shared" ca="1" si="7"/>
        <v>0</v>
      </c>
      <c r="I27" s="23">
        <f t="shared" ca="1" si="8"/>
        <v>0</v>
      </c>
      <c r="J27" s="23">
        <f t="shared" ca="1" si="9"/>
        <v>0</v>
      </c>
      <c r="K27" s="23">
        <f t="shared" ca="1" si="10"/>
        <v>0</v>
      </c>
      <c r="L27" s="23">
        <f t="shared" ca="1" si="11"/>
        <v>0</v>
      </c>
      <c r="M27" s="23">
        <f t="shared" ca="1" si="12"/>
        <v>0</v>
      </c>
      <c r="N27" s="23">
        <f t="shared" ca="1" si="13"/>
        <v>0</v>
      </c>
      <c r="O27" s="23">
        <f t="shared" ca="1" si="14"/>
        <v>0</v>
      </c>
      <c r="P27" s="23">
        <f t="shared" ca="1" si="15"/>
        <v>0</v>
      </c>
      <c r="Q27" s="23">
        <f t="shared" ca="1" si="16"/>
        <v>0</v>
      </c>
      <c r="R27" s="23">
        <f t="shared" ca="1" si="17"/>
        <v>0</v>
      </c>
      <c r="S27" s="23">
        <f t="shared" ca="1" si="18"/>
        <v>0</v>
      </c>
      <c r="T27" s="23">
        <f t="shared" ca="1" si="19"/>
        <v>0</v>
      </c>
      <c r="U27" s="23">
        <f t="shared" ca="1" si="20"/>
        <v>0</v>
      </c>
      <c r="V27" s="23">
        <f t="shared" ca="1" si="21"/>
        <v>0</v>
      </c>
    </row>
    <row r="28" spans="1:22" x14ac:dyDescent="0.25">
      <c r="A28" s="15">
        <f t="shared" si="0"/>
        <v>24</v>
      </c>
      <c r="B28" s="24">
        <f t="shared" ca="1" si="1"/>
        <v>0</v>
      </c>
      <c r="C28" s="22">
        <f t="shared" ca="1" si="2"/>
        <v>0</v>
      </c>
      <c r="D28" s="23">
        <f t="shared" ca="1" si="3"/>
        <v>0</v>
      </c>
      <c r="E28" s="23">
        <f t="shared" ca="1" si="4"/>
        <v>0</v>
      </c>
      <c r="F28" s="23">
        <f t="shared" ca="1" si="5"/>
        <v>0</v>
      </c>
      <c r="G28" s="23">
        <f t="shared" ca="1" si="6"/>
        <v>0</v>
      </c>
      <c r="H28" s="23">
        <f t="shared" ca="1" si="7"/>
        <v>0</v>
      </c>
      <c r="I28" s="23">
        <f t="shared" ca="1" si="8"/>
        <v>0</v>
      </c>
      <c r="J28" s="23">
        <f t="shared" ca="1" si="9"/>
        <v>0</v>
      </c>
      <c r="K28" s="23">
        <f t="shared" ca="1" si="10"/>
        <v>0</v>
      </c>
      <c r="L28" s="23">
        <f t="shared" ca="1" si="11"/>
        <v>0</v>
      </c>
      <c r="M28" s="23">
        <f t="shared" ca="1" si="12"/>
        <v>0</v>
      </c>
      <c r="N28" s="23">
        <f t="shared" ca="1" si="13"/>
        <v>0</v>
      </c>
      <c r="O28" s="23">
        <f t="shared" ca="1" si="14"/>
        <v>0</v>
      </c>
      <c r="P28" s="23">
        <f t="shared" ca="1" si="15"/>
        <v>0</v>
      </c>
      <c r="Q28" s="23">
        <f t="shared" ca="1" si="16"/>
        <v>0</v>
      </c>
      <c r="R28" s="23">
        <f t="shared" ca="1" si="17"/>
        <v>0</v>
      </c>
      <c r="S28" s="23">
        <f t="shared" ca="1" si="18"/>
        <v>0</v>
      </c>
      <c r="T28" s="23">
        <f t="shared" ca="1" si="19"/>
        <v>0</v>
      </c>
      <c r="U28" s="23">
        <f t="shared" ca="1" si="20"/>
        <v>0</v>
      </c>
      <c r="V28" s="23">
        <f t="shared" ca="1" si="21"/>
        <v>0</v>
      </c>
    </row>
    <row r="29" spans="1:22" x14ac:dyDescent="0.25">
      <c r="A29" s="15">
        <f t="shared" si="0"/>
        <v>25</v>
      </c>
      <c r="B29" s="24">
        <f t="shared" ca="1" si="1"/>
        <v>0</v>
      </c>
      <c r="C29" s="22">
        <f t="shared" ca="1" si="2"/>
        <v>0</v>
      </c>
      <c r="D29" s="23">
        <f t="shared" ca="1" si="3"/>
        <v>0</v>
      </c>
      <c r="E29" s="23">
        <f t="shared" ca="1" si="4"/>
        <v>0</v>
      </c>
      <c r="F29" s="23">
        <f t="shared" ca="1" si="5"/>
        <v>0</v>
      </c>
      <c r="G29" s="23">
        <f t="shared" ca="1" si="6"/>
        <v>0</v>
      </c>
      <c r="H29" s="23">
        <f t="shared" ca="1" si="7"/>
        <v>0</v>
      </c>
      <c r="I29" s="23">
        <f t="shared" ca="1" si="8"/>
        <v>0</v>
      </c>
      <c r="J29" s="23">
        <f t="shared" ca="1" si="9"/>
        <v>0</v>
      </c>
      <c r="K29" s="23">
        <f t="shared" ca="1" si="10"/>
        <v>0</v>
      </c>
      <c r="L29" s="23">
        <f t="shared" ca="1" si="11"/>
        <v>0</v>
      </c>
      <c r="M29" s="23">
        <f t="shared" ca="1" si="12"/>
        <v>0</v>
      </c>
      <c r="N29" s="23">
        <f t="shared" ca="1" si="13"/>
        <v>0</v>
      </c>
      <c r="O29" s="23">
        <f t="shared" ca="1" si="14"/>
        <v>0</v>
      </c>
      <c r="P29" s="23">
        <f t="shared" ca="1" si="15"/>
        <v>0</v>
      </c>
      <c r="Q29" s="23">
        <f t="shared" ca="1" si="16"/>
        <v>0</v>
      </c>
      <c r="R29" s="23">
        <f t="shared" ca="1" si="17"/>
        <v>0</v>
      </c>
      <c r="S29" s="23">
        <f t="shared" ca="1" si="18"/>
        <v>0</v>
      </c>
      <c r="T29" s="23">
        <f t="shared" ca="1" si="19"/>
        <v>0</v>
      </c>
      <c r="U29" s="23">
        <f t="shared" ca="1" si="20"/>
        <v>0</v>
      </c>
      <c r="V29" s="23">
        <f t="shared" ca="1" si="21"/>
        <v>0</v>
      </c>
    </row>
    <row r="30" spans="1:22" x14ac:dyDescent="0.25">
      <c r="A30" s="15">
        <f t="shared" si="0"/>
        <v>26</v>
      </c>
      <c r="B30" s="24">
        <f t="shared" ca="1" si="1"/>
        <v>0</v>
      </c>
      <c r="C30" s="22">
        <f t="shared" ca="1" si="2"/>
        <v>0</v>
      </c>
      <c r="D30" s="23">
        <f t="shared" ca="1" si="3"/>
        <v>0</v>
      </c>
      <c r="E30" s="23">
        <f t="shared" ca="1" si="4"/>
        <v>0</v>
      </c>
      <c r="F30" s="23">
        <f t="shared" ca="1" si="5"/>
        <v>0</v>
      </c>
      <c r="G30" s="23">
        <f t="shared" ca="1" si="6"/>
        <v>0</v>
      </c>
      <c r="H30" s="23">
        <f t="shared" ca="1" si="7"/>
        <v>0</v>
      </c>
      <c r="I30" s="23">
        <f t="shared" ca="1" si="8"/>
        <v>0</v>
      </c>
      <c r="J30" s="23">
        <f t="shared" ca="1" si="9"/>
        <v>0</v>
      </c>
      <c r="K30" s="23">
        <f t="shared" ca="1" si="10"/>
        <v>0</v>
      </c>
      <c r="L30" s="23">
        <f t="shared" ca="1" si="11"/>
        <v>0</v>
      </c>
      <c r="M30" s="23">
        <f t="shared" ca="1" si="12"/>
        <v>0</v>
      </c>
      <c r="N30" s="23">
        <f t="shared" ca="1" si="13"/>
        <v>0</v>
      </c>
      <c r="O30" s="23">
        <f t="shared" ca="1" si="14"/>
        <v>0</v>
      </c>
      <c r="P30" s="23">
        <f t="shared" ca="1" si="15"/>
        <v>0</v>
      </c>
      <c r="Q30" s="23">
        <f t="shared" ca="1" si="16"/>
        <v>0</v>
      </c>
      <c r="R30" s="23">
        <f t="shared" ca="1" si="17"/>
        <v>0</v>
      </c>
      <c r="S30" s="23">
        <f t="shared" ca="1" si="18"/>
        <v>0</v>
      </c>
      <c r="T30" s="23">
        <f t="shared" ca="1" si="19"/>
        <v>0</v>
      </c>
      <c r="U30" s="23">
        <f t="shared" ca="1" si="20"/>
        <v>0</v>
      </c>
      <c r="V30" s="23">
        <f t="shared" ca="1" si="21"/>
        <v>0</v>
      </c>
    </row>
    <row r="31" spans="1:22" x14ac:dyDescent="0.25">
      <c r="A31" s="15">
        <f t="shared" si="0"/>
        <v>27</v>
      </c>
      <c r="B31" s="24">
        <f t="shared" ca="1" si="1"/>
        <v>2232</v>
      </c>
      <c r="C31" s="22">
        <f t="shared" ca="1" si="2"/>
        <v>0</v>
      </c>
      <c r="D31" s="23">
        <f t="shared" ca="1" si="3"/>
        <v>39</v>
      </c>
      <c r="E31" s="23">
        <f t="shared" ca="1" si="4"/>
        <v>3</v>
      </c>
      <c r="F31" s="23">
        <f t="shared" ca="1" si="5"/>
        <v>1</v>
      </c>
      <c r="G31" s="23">
        <f t="shared" ca="1" si="6"/>
        <v>2</v>
      </c>
      <c r="H31" s="23">
        <f t="shared" ca="1" si="7"/>
        <v>2</v>
      </c>
      <c r="I31" s="23">
        <f t="shared" ca="1" si="8"/>
        <v>1</v>
      </c>
      <c r="J31" s="23">
        <f t="shared" ca="1" si="9"/>
        <v>0</v>
      </c>
      <c r="K31" s="23">
        <f t="shared" ca="1" si="10"/>
        <v>0</v>
      </c>
      <c r="L31" s="23">
        <f t="shared" ca="1" si="11"/>
        <v>0</v>
      </c>
      <c r="M31" s="23">
        <f t="shared" ca="1" si="12"/>
        <v>0</v>
      </c>
      <c r="N31" s="23">
        <f t="shared" ca="1" si="13"/>
        <v>0</v>
      </c>
      <c r="O31" s="23">
        <f t="shared" ca="1" si="14"/>
        <v>3</v>
      </c>
      <c r="P31" s="23">
        <f t="shared" ca="1" si="15"/>
        <v>0</v>
      </c>
      <c r="Q31" s="23">
        <f t="shared" ca="1" si="16"/>
        <v>45</v>
      </c>
      <c r="R31" s="23">
        <f t="shared" ca="1" si="17"/>
        <v>0</v>
      </c>
      <c r="S31" s="23">
        <f t="shared" ca="1" si="18"/>
        <v>1</v>
      </c>
      <c r="T31" s="23">
        <f t="shared" ca="1" si="19"/>
        <v>0</v>
      </c>
      <c r="U31" s="23">
        <f t="shared" ca="1" si="20"/>
        <v>2</v>
      </c>
      <c r="V31" s="23">
        <f t="shared" ca="1" si="21"/>
        <v>1</v>
      </c>
    </row>
    <row r="32" spans="1:22" x14ac:dyDescent="0.25">
      <c r="A32" s="15">
        <f t="shared" si="0"/>
        <v>28</v>
      </c>
      <c r="B32" s="24">
        <f t="shared" ca="1" si="1"/>
        <v>2233</v>
      </c>
      <c r="C32" s="22">
        <f t="shared" ca="1" si="2"/>
        <v>0</v>
      </c>
      <c r="D32" s="23">
        <f t="shared" ca="1" si="3"/>
        <v>12</v>
      </c>
      <c r="E32" s="23">
        <f t="shared" ca="1" si="4"/>
        <v>1</v>
      </c>
      <c r="F32" s="23">
        <f t="shared" ca="1" si="5"/>
        <v>1</v>
      </c>
      <c r="G32" s="23">
        <f t="shared" ca="1" si="6"/>
        <v>2</v>
      </c>
      <c r="H32" s="23">
        <f t="shared" ca="1" si="7"/>
        <v>0</v>
      </c>
      <c r="I32" s="23">
        <f t="shared" ca="1" si="8"/>
        <v>0</v>
      </c>
      <c r="J32" s="23">
        <f t="shared" ca="1" si="9"/>
        <v>1</v>
      </c>
      <c r="K32" s="23">
        <f t="shared" ca="1" si="10"/>
        <v>0</v>
      </c>
      <c r="L32" s="23">
        <f t="shared" ca="1" si="11"/>
        <v>0</v>
      </c>
      <c r="M32" s="23">
        <f t="shared" ca="1" si="12"/>
        <v>0</v>
      </c>
      <c r="N32" s="23">
        <f t="shared" ca="1" si="13"/>
        <v>1</v>
      </c>
      <c r="O32" s="23">
        <f t="shared" ca="1" si="14"/>
        <v>0</v>
      </c>
      <c r="P32" s="23">
        <f t="shared" ca="1" si="15"/>
        <v>0</v>
      </c>
      <c r="Q32" s="23">
        <f t="shared" ca="1" si="16"/>
        <v>0</v>
      </c>
      <c r="R32" s="23">
        <f t="shared" ca="1" si="17"/>
        <v>0</v>
      </c>
      <c r="S32" s="23">
        <f t="shared" ca="1" si="18"/>
        <v>0</v>
      </c>
      <c r="T32" s="23">
        <f t="shared" ca="1" si="19"/>
        <v>0</v>
      </c>
      <c r="U32" s="23">
        <f t="shared" ca="1" si="20"/>
        <v>0</v>
      </c>
      <c r="V32" s="23">
        <f t="shared" ca="1" si="21"/>
        <v>0</v>
      </c>
    </row>
    <row r="33" spans="1:22" x14ac:dyDescent="0.25">
      <c r="A33" s="15">
        <f t="shared" si="0"/>
        <v>29</v>
      </c>
      <c r="B33" s="24">
        <f t="shared" ca="1" si="1"/>
        <v>2233</v>
      </c>
      <c r="C33" s="22">
        <f t="shared" ca="1" si="2"/>
        <v>0</v>
      </c>
      <c r="D33" s="23">
        <f t="shared" ca="1" si="3"/>
        <v>53</v>
      </c>
      <c r="E33" s="23">
        <f t="shared" ca="1" si="4"/>
        <v>1</v>
      </c>
      <c r="F33" s="23">
        <f t="shared" ca="1" si="5"/>
        <v>2</v>
      </c>
      <c r="G33" s="23">
        <f t="shared" ca="1" si="6"/>
        <v>0</v>
      </c>
      <c r="H33" s="23">
        <f t="shared" ca="1" si="7"/>
        <v>1</v>
      </c>
      <c r="I33" s="23">
        <f t="shared" ca="1" si="8"/>
        <v>0</v>
      </c>
      <c r="J33" s="23">
        <f t="shared" ca="1" si="9"/>
        <v>0</v>
      </c>
      <c r="K33" s="23">
        <f t="shared" ca="1" si="10"/>
        <v>0</v>
      </c>
      <c r="L33" s="23">
        <f t="shared" ca="1" si="11"/>
        <v>0</v>
      </c>
      <c r="M33" s="23">
        <f t="shared" ca="1" si="12"/>
        <v>0</v>
      </c>
      <c r="N33" s="23">
        <f t="shared" ca="1" si="13"/>
        <v>0</v>
      </c>
      <c r="O33" s="23">
        <f t="shared" ca="1" si="14"/>
        <v>1</v>
      </c>
      <c r="P33" s="23">
        <f t="shared" ca="1" si="15"/>
        <v>0</v>
      </c>
      <c r="Q33" s="23">
        <f t="shared" ca="1" si="16"/>
        <v>10</v>
      </c>
      <c r="R33" s="23">
        <f t="shared" ca="1" si="17"/>
        <v>0</v>
      </c>
      <c r="S33" s="23">
        <f t="shared" ca="1" si="18"/>
        <v>0</v>
      </c>
      <c r="T33" s="23">
        <f t="shared" ca="1" si="19"/>
        <v>0</v>
      </c>
      <c r="U33" s="23">
        <f t="shared" ca="1" si="20"/>
        <v>1</v>
      </c>
      <c r="V33" s="23">
        <f t="shared" ca="1" si="21"/>
        <v>1</v>
      </c>
    </row>
    <row r="34" spans="1:22" x14ac:dyDescent="0.25">
      <c r="A34" s="15">
        <f t="shared" si="0"/>
        <v>30</v>
      </c>
      <c r="B34" s="24">
        <f t="shared" ca="1" si="1"/>
        <v>2212</v>
      </c>
      <c r="C34" s="22">
        <f t="shared" ca="1" si="2"/>
        <v>0</v>
      </c>
      <c r="D34" s="23">
        <f t="shared" ca="1" si="3"/>
        <v>21</v>
      </c>
      <c r="E34" s="23">
        <f t="shared" ca="1" si="4"/>
        <v>1</v>
      </c>
      <c r="F34" s="23">
        <f t="shared" ca="1" si="5"/>
        <v>0</v>
      </c>
      <c r="G34" s="23">
        <f t="shared" ca="1" si="6"/>
        <v>0</v>
      </c>
      <c r="H34" s="23">
        <f t="shared" ca="1" si="7"/>
        <v>3</v>
      </c>
      <c r="I34" s="23">
        <f t="shared" ca="1" si="8"/>
        <v>2</v>
      </c>
      <c r="J34" s="23">
        <f t="shared" ca="1" si="9"/>
        <v>1</v>
      </c>
      <c r="K34" s="23">
        <f t="shared" ca="1" si="10"/>
        <v>0</v>
      </c>
      <c r="L34" s="23">
        <f t="shared" ca="1" si="11"/>
        <v>0</v>
      </c>
      <c r="M34" s="23">
        <f t="shared" ca="1" si="12"/>
        <v>1</v>
      </c>
      <c r="N34" s="23">
        <f t="shared" ca="1" si="13"/>
        <v>0</v>
      </c>
      <c r="O34" s="23">
        <f t="shared" ca="1" si="14"/>
        <v>1</v>
      </c>
      <c r="P34" s="23">
        <f t="shared" ca="1" si="15"/>
        <v>2</v>
      </c>
      <c r="Q34" s="23">
        <f t="shared" ca="1" si="16"/>
        <v>45</v>
      </c>
      <c r="R34" s="23">
        <f t="shared" ca="1" si="17"/>
        <v>0</v>
      </c>
      <c r="S34" s="23">
        <f t="shared" ca="1" si="18"/>
        <v>1</v>
      </c>
      <c r="T34" s="23">
        <f t="shared" ca="1" si="19"/>
        <v>0</v>
      </c>
      <c r="U34" s="23">
        <f t="shared" ca="1" si="20"/>
        <v>1</v>
      </c>
      <c r="V34" s="23">
        <f t="shared" ca="1" si="21"/>
        <v>0</v>
      </c>
    </row>
    <row r="35" spans="1:22" x14ac:dyDescent="0.25">
      <c r="A35" s="15">
        <f t="shared" si="0"/>
        <v>31</v>
      </c>
      <c r="B35" s="24">
        <f t="shared" ca="1" si="1"/>
        <v>2211</v>
      </c>
      <c r="C35" s="22">
        <f t="shared" ca="1" si="2"/>
        <v>0</v>
      </c>
      <c r="D35" s="23">
        <f t="shared" ca="1" si="3"/>
        <v>48</v>
      </c>
      <c r="E35" s="23">
        <f t="shared" ca="1" si="4"/>
        <v>1</v>
      </c>
      <c r="F35" s="23">
        <f t="shared" ca="1" si="5"/>
        <v>1</v>
      </c>
      <c r="G35" s="23">
        <f t="shared" ca="1" si="6"/>
        <v>0</v>
      </c>
      <c r="H35" s="23">
        <f t="shared" ca="1" si="7"/>
        <v>1</v>
      </c>
      <c r="I35" s="23">
        <f t="shared" ca="1" si="8"/>
        <v>0</v>
      </c>
      <c r="J35" s="23">
        <f t="shared" ca="1" si="9"/>
        <v>0</v>
      </c>
      <c r="K35" s="23">
        <f t="shared" ca="1" si="10"/>
        <v>0</v>
      </c>
      <c r="L35" s="23">
        <f t="shared" ca="1" si="11"/>
        <v>0</v>
      </c>
      <c r="M35" s="23">
        <f t="shared" ca="1" si="12"/>
        <v>0</v>
      </c>
      <c r="N35" s="23">
        <f t="shared" ca="1" si="13"/>
        <v>0</v>
      </c>
      <c r="O35" s="23">
        <f t="shared" ca="1" si="14"/>
        <v>2</v>
      </c>
      <c r="P35" s="23">
        <f t="shared" ca="1" si="15"/>
        <v>3</v>
      </c>
      <c r="Q35" s="23">
        <f t="shared" ca="1" si="16"/>
        <v>50</v>
      </c>
      <c r="R35" s="23">
        <f t="shared" ca="1" si="17"/>
        <v>0</v>
      </c>
      <c r="S35" s="23">
        <f t="shared" ca="1" si="18"/>
        <v>0</v>
      </c>
      <c r="T35" s="23">
        <f t="shared" ca="1" si="19"/>
        <v>0</v>
      </c>
      <c r="U35" s="23">
        <f t="shared" ca="1" si="20"/>
        <v>1</v>
      </c>
      <c r="V35" s="23">
        <f t="shared" ca="1" si="21"/>
        <v>1</v>
      </c>
    </row>
    <row r="36" spans="1:22" x14ac:dyDescent="0.25">
      <c r="A36" s="16" t="s">
        <v>57</v>
      </c>
      <c r="B36" s="17">
        <f>COUNTA('1'!I4:J4,'2'!I4:J4,'3'!I4:J4,'4'!I4:J4,'5'!I4:J4,'6'!I4:J4,'7'!I4:J4,'8'!I4:J4,'9'!I4:J4,'10'!I4:J4,'11'!I4:J4,'12'!I4:J4,'13'!I4:J4,'14'!I4:J4,'15'!I4:J4,'16'!I4:J4,'17'!I4:J4,'18'!I4:J4,'19'!I4:J4,'20'!I4:J4,'21'!I4:J4,'22'!I4:J4,'23'!I4:J4,'24'!I4:J4,'25'!I4:J4,'26'!I4:J4,'27'!I4:J4,'28'!I4:J4,'29'!I4:J4,'30'!I4:J4,'31'!I4:J4)</f>
        <v>18</v>
      </c>
      <c r="C36" s="17">
        <f ca="1">SUM(C5:C35)</f>
        <v>0</v>
      </c>
      <c r="D36" s="17">
        <f ca="1">SUM(D5:D35)/B36</f>
        <v>32.222222222222221</v>
      </c>
      <c r="E36" s="17">
        <f ca="1">SUM(E5:E35)</f>
        <v>36</v>
      </c>
      <c r="F36" s="17">
        <f t="shared" ref="F36:O36" ca="1" si="22">SUM(F5:F35)</f>
        <v>29</v>
      </c>
      <c r="G36" s="18">
        <f ca="1">SUM(G5:G35)</f>
        <v>21</v>
      </c>
      <c r="H36" s="17">
        <f t="shared" ca="1" si="22"/>
        <v>33</v>
      </c>
      <c r="I36" s="17">
        <f t="shared" ca="1" si="22"/>
        <v>10</v>
      </c>
      <c r="J36" s="17">
        <f t="shared" ca="1" si="22"/>
        <v>6</v>
      </c>
      <c r="K36" s="17">
        <f t="shared" ca="1" si="22"/>
        <v>0</v>
      </c>
      <c r="L36" s="17">
        <f t="shared" ca="1" si="22"/>
        <v>1</v>
      </c>
      <c r="M36" s="17">
        <f t="shared" ca="1" si="22"/>
        <v>1</v>
      </c>
      <c r="N36" s="19">
        <f t="shared" ca="1" si="22"/>
        <v>3</v>
      </c>
      <c r="O36" s="17">
        <f t="shared" ca="1" si="22"/>
        <v>28</v>
      </c>
      <c r="P36" s="17">
        <f t="shared" ref="P36:V36" ca="1" si="23">SUM(P5:P35)</f>
        <v>14</v>
      </c>
      <c r="Q36" s="17">
        <f t="shared" ca="1" si="23"/>
        <v>610</v>
      </c>
      <c r="R36" s="17">
        <f t="shared" ca="1" si="23"/>
        <v>1</v>
      </c>
      <c r="S36" s="17">
        <f t="shared" ca="1" si="23"/>
        <v>8</v>
      </c>
      <c r="T36" s="17">
        <f t="shared" ref="T36" ca="1" si="24">SUM(T5:T35)</f>
        <v>2</v>
      </c>
      <c r="U36" s="17">
        <f t="shared" ca="1" si="23"/>
        <v>26</v>
      </c>
      <c r="V36" s="17">
        <f t="shared" ca="1" si="23"/>
        <v>19</v>
      </c>
    </row>
    <row r="37" spans="1:22" x14ac:dyDescent="0.25">
      <c r="A37" s="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22" x14ac:dyDescent="0.25">
      <c r="A38" s="9"/>
      <c r="B38" s="20"/>
      <c r="C38" s="20"/>
      <c r="D38" s="21"/>
      <c r="E38" s="20"/>
      <c r="F38" s="20"/>
      <c r="G38" s="20"/>
      <c r="H38" s="20"/>
      <c r="I38" s="34"/>
      <c r="J38" s="21"/>
      <c r="K38" s="20"/>
      <c r="L38" s="69"/>
      <c r="M38" s="69"/>
      <c r="N38" s="21"/>
      <c r="O38" s="20"/>
      <c r="P38" s="20"/>
    </row>
    <row r="39" spans="1:22" x14ac:dyDescent="0.25">
      <c r="A39" s="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22" x14ac:dyDescent="0.25">
      <c r="A40" s="9"/>
      <c r="B40" s="20"/>
      <c r="C40" s="20"/>
      <c r="D40" s="20"/>
      <c r="E40" s="20"/>
      <c r="F40" s="20"/>
      <c r="G40" s="20"/>
      <c r="H40" s="20"/>
      <c r="I40" s="34"/>
      <c r="J40" s="27"/>
      <c r="K40" s="27"/>
      <c r="L40" s="27"/>
      <c r="M40" s="27"/>
      <c r="N40" s="27"/>
      <c r="O40" s="27"/>
      <c r="P40" s="20"/>
    </row>
  </sheetData>
  <sheetProtection formatCells="0" selectLockedCells="1"/>
  <mergeCells count="22">
    <mergeCell ref="R3:R4"/>
    <mergeCell ref="S3:S4"/>
    <mergeCell ref="U3:U4"/>
    <mergeCell ref="V3:V4"/>
    <mergeCell ref="F3:F4"/>
    <mergeCell ref="N3:N4"/>
    <mergeCell ref="O3:O4"/>
    <mergeCell ref="P3:P4"/>
    <mergeCell ref="Q3:Q4"/>
    <mergeCell ref="T3:T4"/>
    <mergeCell ref="B3:B4"/>
    <mergeCell ref="C3:C4"/>
    <mergeCell ref="D3:D4"/>
    <mergeCell ref="E3:E4"/>
    <mergeCell ref="L38:M38"/>
    <mergeCell ref="G3:G4"/>
    <mergeCell ref="H3:H4"/>
    <mergeCell ref="I3:I4"/>
    <mergeCell ref="J3:J4"/>
    <mergeCell ref="K3:K4"/>
    <mergeCell ref="M3:M4"/>
    <mergeCell ref="L3:L4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26" sqref="E26:G26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216</v>
      </c>
      <c r="G4" s="60"/>
      <c r="H4" s="2" t="s">
        <v>4</v>
      </c>
      <c r="I4" s="61">
        <v>2233</v>
      </c>
      <c r="J4" s="61"/>
      <c r="K4" s="2" t="s">
        <v>5</v>
      </c>
      <c r="L4" s="3" t="s">
        <v>83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 t="s">
        <v>217</v>
      </c>
      <c r="B8" s="28" t="s">
        <v>140</v>
      </c>
      <c r="C8" s="31" t="s">
        <v>218</v>
      </c>
      <c r="D8" s="31"/>
      <c r="E8" s="50" t="s">
        <v>219</v>
      </c>
      <c r="F8" s="50"/>
      <c r="G8" s="50"/>
      <c r="H8" s="51" t="s">
        <v>220</v>
      </c>
      <c r="I8" s="52"/>
      <c r="J8" s="53"/>
      <c r="K8" s="28" t="s">
        <v>61</v>
      </c>
      <c r="L8" s="35"/>
      <c r="M8" s="35"/>
      <c r="N8" s="51" t="s">
        <v>221</v>
      </c>
      <c r="O8" s="52"/>
      <c r="P8" s="53"/>
    </row>
    <row r="9" spans="1:50" ht="20.25" customHeight="1" x14ac:dyDescent="0.25">
      <c r="A9" s="28" t="s">
        <v>222</v>
      </c>
      <c r="B9" s="28" t="s">
        <v>223</v>
      </c>
      <c r="C9" s="31" t="s">
        <v>224</v>
      </c>
      <c r="D9" s="31"/>
      <c r="E9" s="50" t="s">
        <v>225</v>
      </c>
      <c r="F9" s="50"/>
      <c r="G9" s="50"/>
      <c r="H9" s="51" t="s">
        <v>226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181</v>
      </c>
      <c r="C10" s="31" t="s">
        <v>227</v>
      </c>
      <c r="D10" s="31"/>
      <c r="E10" s="50" t="s">
        <v>89</v>
      </c>
      <c r="F10" s="50"/>
      <c r="G10" s="50"/>
      <c r="H10" s="51" t="s">
        <v>228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229</v>
      </c>
      <c r="C11" s="31" t="s">
        <v>230</v>
      </c>
      <c r="D11" s="31" t="s">
        <v>68</v>
      </c>
      <c r="E11" s="50" t="s">
        <v>167</v>
      </c>
      <c r="F11" s="50"/>
      <c r="G11" s="50"/>
      <c r="H11" s="51" t="s">
        <v>231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 t="s">
        <v>232</v>
      </c>
      <c r="B12" s="28" t="s">
        <v>149</v>
      </c>
      <c r="C12" s="31" t="s">
        <v>98</v>
      </c>
      <c r="D12" s="31"/>
      <c r="E12" s="50" t="s">
        <v>233</v>
      </c>
      <c r="F12" s="50"/>
      <c r="G12" s="50"/>
      <c r="H12" s="51" t="s">
        <v>234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 t="s">
        <v>235</v>
      </c>
      <c r="B13" s="28" t="s">
        <v>238</v>
      </c>
      <c r="C13" s="31" t="s">
        <v>239</v>
      </c>
      <c r="D13" s="31"/>
      <c r="E13" s="50" t="s">
        <v>236</v>
      </c>
      <c r="F13" s="50"/>
      <c r="G13" s="50"/>
      <c r="H13" s="51" t="s">
        <v>237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240</v>
      </c>
      <c r="C14" s="31" t="s">
        <v>241</v>
      </c>
      <c r="D14" s="31"/>
      <c r="E14" s="50" t="s">
        <v>89</v>
      </c>
      <c r="F14" s="50"/>
      <c r="G14" s="50"/>
      <c r="H14" s="51" t="s">
        <v>242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 t="s">
        <v>243</v>
      </c>
      <c r="B15" s="28" t="s">
        <v>243</v>
      </c>
      <c r="C15" s="31" t="s">
        <v>113</v>
      </c>
      <c r="D15" s="31"/>
      <c r="E15" s="50" t="s">
        <v>244</v>
      </c>
      <c r="F15" s="50"/>
      <c r="G15" s="50"/>
      <c r="H15" s="51" t="s">
        <v>245</v>
      </c>
      <c r="I15" s="52"/>
      <c r="J15" s="53"/>
      <c r="K15" s="28" t="s">
        <v>61</v>
      </c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 t="s">
        <v>246</v>
      </c>
      <c r="B16" s="28" t="s">
        <v>247</v>
      </c>
      <c r="C16" s="31" t="s">
        <v>248</v>
      </c>
      <c r="D16" s="31"/>
      <c r="E16" s="50" t="s">
        <v>249</v>
      </c>
      <c r="F16" s="50"/>
      <c r="G16" s="50"/>
      <c r="H16" s="51" t="s">
        <v>250</v>
      </c>
      <c r="I16" s="52"/>
      <c r="J16" s="53"/>
      <c r="K16" s="28" t="s">
        <v>61</v>
      </c>
      <c r="L16" s="35"/>
      <c r="M16" s="35"/>
      <c r="N16" s="51" t="s">
        <v>284</v>
      </c>
      <c r="O16" s="52"/>
      <c r="P16" s="53"/>
      <c r="AX16" s="6" t="s">
        <v>63</v>
      </c>
    </row>
    <row r="17" spans="1:50" ht="20.25" customHeight="1" x14ac:dyDescent="0.25">
      <c r="A17" s="28"/>
      <c r="B17" s="28" t="s">
        <v>251</v>
      </c>
      <c r="C17" s="31" t="s">
        <v>313</v>
      </c>
      <c r="D17" s="31"/>
      <c r="E17" s="50" t="s">
        <v>89</v>
      </c>
      <c r="F17" s="50"/>
      <c r="G17" s="50"/>
      <c r="H17" s="51" t="s">
        <v>90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305</v>
      </c>
      <c r="C18" s="31" t="s">
        <v>253</v>
      </c>
      <c r="D18" s="31" t="s">
        <v>68</v>
      </c>
      <c r="E18" s="50" t="s">
        <v>109</v>
      </c>
      <c r="F18" s="50"/>
      <c r="G18" s="50"/>
      <c r="H18" s="51" t="s">
        <v>252</v>
      </c>
      <c r="I18" s="52"/>
      <c r="J18" s="53"/>
      <c r="K18" s="28" t="s">
        <v>61</v>
      </c>
      <c r="L18" s="35"/>
      <c r="M18" s="35"/>
      <c r="N18" s="51" t="s">
        <v>205</v>
      </c>
      <c r="O18" s="52"/>
      <c r="P18" s="53"/>
      <c r="AX18" s="1" t="s">
        <v>72</v>
      </c>
    </row>
    <row r="19" spans="1:50" ht="20.25" customHeight="1" x14ac:dyDescent="0.25">
      <c r="A19" s="28"/>
      <c r="B19" s="28" t="s">
        <v>254</v>
      </c>
      <c r="C19" s="31" t="s">
        <v>137</v>
      </c>
      <c r="D19" s="31"/>
      <c r="E19" s="50" t="s">
        <v>160</v>
      </c>
      <c r="F19" s="50"/>
      <c r="G19" s="50"/>
      <c r="H19" s="51" t="s">
        <v>255</v>
      </c>
      <c r="I19" s="52"/>
      <c r="J19" s="53"/>
      <c r="K19" s="28" t="s">
        <v>61</v>
      </c>
      <c r="L19" s="35"/>
      <c r="M19" s="35"/>
      <c r="N19" s="51"/>
      <c r="O19" s="52"/>
      <c r="P19" s="53"/>
    </row>
    <row r="20" spans="1:50" ht="20.25" customHeight="1" x14ac:dyDescent="0.25">
      <c r="A20" s="28" t="s">
        <v>256</v>
      </c>
      <c r="B20" s="28" t="s">
        <v>257</v>
      </c>
      <c r="C20" s="31" t="s">
        <v>258</v>
      </c>
      <c r="D20" s="31"/>
      <c r="E20" s="50" t="s">
        <v>259</v>
      </c>
      <c r="F20" s="50"/>
      <c r="G20" s="50"/>
      <c r="H20" s="51" t="s">
        <v>260</v>
      </c>
      <c r="I20" s="52"/>
      <c r="J20" s="53"/>
      <c r="K20" s="28" t="s">
        <v>61</v>
      </c>
      <c r="L20" s="35"/>
      <c r="M20" s="35"/>
      <c r="N20" s="51" t="s">
        <v>201</v>
      </c>
      <c r="O20" s="52"/>
      <c r="P20" s="53"/>
    </row>
    <row r="21" spans="1:50" ht="20.25" customHeight="1" x14ac:dyDescent="0.25">
      <c r="A21" s="28" t="s">
        <v>258</v>
      </c>
      <c r="B21" s="28" t="s">
        <v>261</v>
      </c>
      <c r="C21" s="31" t="s">
        <v>262</v>
      </c>
      <c r="D21" s="31"/>
      <c r="E21" s="50" t="s">
        <v>263</v>
      </c>
      <c r="F21" s="50"/>
      <c r="G21" s="50"/>
      <c r="H21" s="51" t="s">
        <v>264</v>
      </c>
      <c r="I21" s="52"/>
      <c r="J21" s="53"/>
      <c r="K21" s="28" t="s">
        <v>61</v>
      </c>
      <c r="L21" s="35"/>
      <c r="M21" s="35"/>
      <c r="N21" s="51"/>
      <c r="O21" s="52"/>
      <c r="P21" s="53"/>
    </row>
    <row r="22" spans="1:50" ht="20.25" customHeight="1" x14ac:dyDescent="0.25">
      <c r="A22" s="28"/>
      <c r="B22" s="28" t="s">
        <v>265</v>
      </c>
      <c r="C22" s="31" t="s">
        <v>266</v>
      </c>
      <c r="D22" s="31" t="s">
        <v>68</v>
      </c>
      <c r="E22" s="50" t="s">
        <v>94</v>
      </c>
      <c r="F22" s="50"/>
      <c r="G22" s="50"/>
      <c r="H22" s="51" t="s">
        <v>269</v>
      </c>
      <c r="I22" s="52"/>
      <c r="J22" s="53"/>
      <c r="K22" s="28" t="s">
        <v>62</v>
      </c>
      <c r="L22" s="35">
        <v>1</v>
      </c>
      <c r="M22" s="35">
        <v>1</v>
      </c>
      <c r="N22" s="51" t="s">
        <v>267</v>
      </c>
      <c r="O22" s="52"/>
      <c r="P22" s="53"/>
    </row>
    <row r="23" spans="1:50" ht="20.25" customHeight="1" x14ac:dyDescent="0.25">
      <c r="A23" s="28"/>
      <c r="B23" s="28" t="s">
        <v>121</v>
      </c>
      <c r="C23" s="31" t="s">
        <v>268</v>
      </c>
      <c r="D23" s="31"/>
      <c r="E23" s="50" t="s">
        <v>122</v>
      </c>
      <c r="F23" s="50"/>
      <c r="G23" s="50"/>
      <c r="H23" s="51" t="s">
        <v>87</v>
      </c>
      <c r="I23" s="52"/>
      <c r="J23" s="53"/>
      <c r="K23" s="28" t="s">
        <v>61</v>
      </c>
      <c r="L23" s="35"/>
      <c r="M23" s="35"/>
      <c r="N23" s="51"/>
      <c r="O23" s="52"/>
      <c r="P23" s="53"/>
    </row>
    <row r="24" spans="1:50" ht="20.25" customHeight="1" x14ac:dyDescent="0.25">
      <c r="A24" s="28"/>
      <c r="B24" s="28" t="s">
        <v>270</v>
      </c>
      <c r="C24" s="31" t="s">
        <v>271</v>
      </c>
      <c r="D24" s="31"/>
      <c r="E24" s="50" t="s">
        <v>109</v>
      </c>
      <c r="F24" s="50"/>
      <c r="G24" s="50"/>
      <c r="H24" s="51" t="s">
        <v>272</v>
      </c>
      <c r="I24" s="52"/>
      <c r="J24" s="53"/>
      <c r="K24" s="28" t="s">
        <v>61</v>
      </c>
      <c r="L24" s="35"/>
      <c r="M24" s="35"/>
      <c r="N24" s="51" t="s">
        <v>273</v>
      </c>
      <c r="O24" s="52"/>
      <c r="P24" s="53"/>
    </row>
    <row r="25" spans="1:50" ht="20.25" customHeight="1" x14ac:dyDescent="0.4">
      <c r="A25" s="28"/>
      <c r="B25" s="28" t="s">
        <v>271</v>
      </c>
      <c r="C25" s="31" t="s">
        <v>274</v>
      </c>
      <c r="D25" s="31" t="s">
        <v>68</v>
      </c>
      <c r="E25" s="50" t="s">
        <v>94</v>
      </c>
      <c r="F25" s="50"/>
      <c r="G25" s="50"/>
      <c r="H25" s="51" t="s">
        <v>147</v>
      </c>
      <c r="I25" s="52"/>
      <c r="J25" s="53"/>
      <c r="K25" s="28" t="s">
        <v>72</v>
      </c>
      <c r="L25" s="35"/>
      <c r="M25" s="35"/>
      <c r="N25" s="51" t="s">
        <v>275</v>
      </c>
      <c r="O25" s="52"/>
      <c r="P25" s="53"/>
      <c r="AX25" s="5"/>
    </row>
    <row r="26" spans="1:50" ht="20.25" customHeight="1" x14ac:dyDescent="0.4">
      <c r="A26" s="28"/>
      <c r="B26" s="28" t="s">
        <v>176</v>
      </c>
      <c r="C26" s="31" t="s">
        <v>278</v>
      </c>
      <c r="D26" s="31"/>
      <c r="E26" s="50" t="s">
        <v>89</v>
      </c>
      <c r="F26" s="50"/>
      <c r="G26" s="50"/>
      <c r="H26" s="51" t="s">
        <v>276</v>
      </c>
      <c r="I26" s="52"/>
      <c r="J26" s="53"/>
      <c r="K26" s="28" t="s">
        <v>61</v>
      </c>
      <c r="L26" s="35"/>
      <c r="M26" s="35"/>
      <c r="N26" s="51" t="s">
        <v>277</v>
      </c>
      <c r="O26" s="52"/>
      <c r="P26" s="53"/>
      <c r="AX26" s="5"/>
    </row>
    <row r="27" spans="1:50" ht="20.25" customHeight="1" x14ac:dyDescent="0.4">
      <c r="A27" s="28"/>
      <c r="B27" s="28" t="s">
        <v>279</v>
      </c>
      <c r="C27" s="31" t="s">
        <v>280</v>
      </c>
      <c r="D27" s="31"/>
      <c r="E27" s="50" t="s">
        <v>281</v>
      </c>
      <c r="F27" s="50"/>
      <c r="G27" s="50"/>
      <c r="H27" s="51" t="s">
        <v>282</v>
      </c>
      <c r="I27" s="52"/>
      <c r="J27" s="53"/>
      <c r="K27" s="28" t="s">
        <v>61</v>
      </c>
      <c r="L27" s="35"/>
      <c r="M27" s="35"/>
      <c r="N27" s="51" t="s">
        <v>283</v>
      </c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28361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28318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6</v>
      </c>
      <c r="E33" s="54" t="s">
        <v>22</v>
      </c>
      <c r="F33" s="54"/>
      <c r="G33" s="7">
        <v>2</v>
      </c>
      <c r="I33" s="54" t="s">
        <v>23</v>
      </c>
      <c r="J33" s="54"/>
      <c r="K33" s="7">
        <v>0</v>
      </c>
      <c r="L33" s="54" t="s">
        <v>24</v>
      </c>
      <c r="M33" s="54"/>
      <c r="N33" s="36">
        <f>SUM(N29-N31)</f>
        <v>43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2</v>
      </c>
      <c r="E35" s="54" t="s">
        <v>26</v>
      </c>
      <c r="F35" s="54"/>
      <c r="G35" s="36">
        <f>SUM(L8:L27)+SUM(L48:L56)</f>
        <v>1</v>
      </c>
      <c r="I35" s="54" t="s">
        <v>27</v>
      </c>
      <c r="J35" s="54"/>
      <c r="K35" s="36">
        <f>SUM(M8:M27)+SUM(M48:M56)</f>
        <v>1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45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4</v>
      </c>
      <c r="E39" s="54" t="s">
        <v>33</v>
      </c>
      <c r="F39" s="54"/>
      <c r="G39" s="36">
        <f>COUNTIF(E8:G27,"area check")+COUNTIF(E48:G56,"area check")</f>
        <v>1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1</v>
      </c>
      <c r="H41" s="54" t="s">
        <v>70</v>
      </c>
      <c r="I41" s="54"/>
      <c r="J41" s="36">
        <f>COUNTIFS(D8:D27,"yes",E8:E27,"traffic stop")+COUNTIFS(D48:D56,"yes",E48:E56,"traffic stop")</f>
        <v>2</v>
      </c>
      <c r="K41" s="37"/>
      <c r="L41" s="55" t="s">
        <v>71</v>
      </c>
      <c r="M41" s="55"/>
      <c r="N41" s="38">
        <f>COUNTIFS(D8:D27,"yes",K8:K27,"warn")+COUNTIFS(D48:D56,"yes",K48:K56,"warn")</f>
        <v>1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1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136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285</v>
      </c>
      <c r="G4" s="60"/>
      <c r="H4" s="2" t="s">
        <v>4</v>
      </c>
      <c r="I4" s="61">
        <v>2233</v>
      </c>
      <c r="J4" s="61"/>
      <c r="K4" s="2" t="s">
        <v>5</v>
      </c>
      <c r="L4" s="3" t="s">
        <v>286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287</v>
      </c>
      <c r="C8" s="31" t="s">
        <v>288</v>
      </c>
      <c r="D8" s="31"/>
      <c r="E8" s="50" t="s">
        <v>122</v>
      </c>
      <c r="F8" s="50"/>
      <c r="G8" s="50"/>
      <c r="H8" s="51" t="s">
        <v>87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289</v>
      </c>
      <c r="C9" s="31" t="s">
        <v>290</v>
      </c>
      <c r="D9" s="31"/>
      <c r="E9" s="50" t="s">
        <v>94</v>
      </c>
      <c r="F9" s="50"/>
      <c r="G9" s="50"/>
      <c r="H9" s="51" t="s">
        <v>291</v>
      </c>
      <c r="I9" s="52"/>
      <c r="J9" s="53"/>
      <c r="K9" s="28" t="s">
        <v>72</v>
      </c>
      <c r="L9" s="35"/>
      <c r="M9" s="35"/>
      <c r="N9" s="51" t="s">
        <v>275</v>
      </c>
      <c r="O9" s="52"/>
      <c r="P9" s="53"/>
    </row>
    <row r="10" spans="1:50" ht="20.25" customHeight="1" x14ac:dyDescent="0.25">
      <c r="A10" s="28" t="s">
        <v>292</v>
      </c>
      <c r="B10" s="28" t="s">
        <v>293</v>
      </c>
      <c r="C10" s="31" t="s">
        <v>294</v>
      </c>
      <c r="D10" s="31"/>
      <c r="E10" s="50" t="s">
        <v>233</v>
      </c>
      <c r="F10" s="50"/>
      <c r="G10" s="50"/>
      <c r="H10" s="51" t="s">
        <v>295</v>
      </c>
      <c r="I10" s="52"/>
      <c r="J10" s="53"/>
      <c r="K10" s="28" t="s">
        <v>61</v>
      </c>
      <c r="L10" s="35"/>
      <c r="M10" s="35"/>
      <c r="N10" s="51" t="s">
        <v>201</v>
      </c>
      <c r="O10" s="52"/>
      <c r="P10" s="53"/>
    </row>
    <row r="11" spans="1:50" ht="20.25" customHeight="1" x14ac:dyDescent="0.25">
      <c r="A11" s="28" t="s">
        <v>296</v>
      </c>
      <c r="B11" s="28" t="s">
        <v>297</v>
      </c>
      <c r="C11" s="31" t="s">
        <v>298</v>
      </c>
      <c r="D11" s="31"/>
      <c r="E11" s="50" t="s">
        <v>299</v>
      </c>
      <c r="F11" s="50"/>
      <c r="G11" s="50"/>
      <c r="H11" s="51" t="s">
        <v>300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301</v>
      </c>
      <c r="C12" s="31" t="s">
        <v>302</v>
      </c>
      <c r="D12" s="31" t="s">
        <v>68</v>
      </c>
      <c r="E12" s="50" t="s">
        <v>94</v>
      </c>
      <c r="F12" s="50"/>
      <c r="G12" s="50"/>
      <c r="H12" s="51" t="s">
        <v>303</v>
      </c>
      <c r="I12" s="52"/>
      <c r="J12" s="53"/>
      <c r="K12" s="28" t="s">
        <v>62</v>
      </c>
      <c r="L12" s="35">
        <v>2</v>
      </c>
      <c r="M12" s="35"/>
      <c r="N12" s="51" t="s">
        <v>304</v>
      </c>
      <c r="O12" s="52"/>
      <c r="P12" s="53"/>
      <c r="AX12" s="6" t="s">
        <v>61</v>
      </c>
    </row>
    <row r="13" spans="1:50" ht="20.25" customHeight="1" x14ac:dyDescent="0.25">
      <c r="A13" s="28"/>
      <c r="B13" s="28" t="s">
        <v>306</v>
      </c>
      <c r="C13" s="31" t="s">
        <v>307</v>
      </c>
      <c r="D13" s="31"/>
      <c r="E13" s="50" t="s">
        <v>308</v>
      </c>
      <c r="F13" s="50"/>
      <c r="G13" s="50"/>
      <c r="H13" s="51" t="s">
        <v>87</v>
      </c>
      <c r="I13" s="52"/>
      <c r="J13" s="53"/>
      <c r="K13" s="28" t="s">
        <v>61</v>
      </c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 t="s">
        <v>309</v>
      </c>
      <c r="C14" s="31" t="s">
        <v>182</v>
      </c>
      <c r="D14" s="31"/>
      <c r="E14" s="50" t="s">
        <v>160</v>
      </c>
      <c r="F14" s="50"/>
      <c r="G14" s="50"/>
      <c r="H14" s="51" t="s">
        <v>310</v>
      </c>
      <c r="I14" s="52"/>
      <c r="J14" s="53"/>
      <c r="K14" s="28" t="s">
        <v>61</v>
      </c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 t="s">
        <v>311</v>
      </c>
      <c r="C15" s="31" t="s">
        <v>312</v>
      </c>
      <c r="D15" s="31" t="s">
        <v>68</v>
      </c>
      <c r="E15" s="50" t="s">
        <v>94</v>
      </c>
      <c r="F15" s="50"/>
      <c r="G15" s="50"/>
      <c r="H15" s="51" t="s">
        <v>99</v>
      </c>
      <c r="I15" s="52"/>
      <c r="J15" s="53"/>
      <c r="K15" s="28" t="s">
        <v>72</v>
      </c>
      <c r="L15" s="35"/>
      <c r="M15" s="35"/>
      <c r="N15" s="51" t="s">
        <v>275</v>
      </c>
      <c r="O15" s="52"/>
      <c r="P15" s="53"/>
      <c r="AX15" s="6" t="s">
        <v>12</v>
      </c>
    </row>
    <row r="16" spans="1:50" ht="20.25" customHeight="1" x14ac:dyDescent="0.25">
      <c r="A16" s="28"/>
      <c r="B16" s="28" t="s">
        <v>93</v>
      </c>
      <c r="C16" s="31" t="s">
        <v>186</v>
      </c>
      <c r="D16" s="31" t="s">
        <v>68</v>
      </c>
      <c r="E16" s="50" t="s">
        <v>259</v>
      </c>
      <c r="F16" s="50"/>
      <c r="G16" s="50"/>
      <c r="H16" s="51" t="s">
        <v>231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 t="s">
        <v>314</v>
      </c>
      <c r="C17" s="31" t="s">
        <v>315</v>
      </c>
      <c r="D17" s="31"/>
      <c r="E17" s="50" t="s">
        <v>160</v>
      </c>
      <c r="F17" s="50"/>
      <c r="G17" s="50"/>
      <c r="H17" s="51" t="s">
        <v>316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317</v>
      </c>
      <c r="C18" s="31" t="s">
        <v>150</v>
      </c>
      <c r="D18" s="31" t="s">
        <v>68</v>
      </c>
      <c r="E18" s="50" t="s">
        <v>94</v>
      </c>
      <c r="F18" s="50"/>
      <c r="G18" s="50"/>
      <c r="H18" s="51" t="s">
        <v>318</v>
      </c>
      <c r="I18" s="52"/>
      <c r="J18" s="53"/>
      <c r="K18" s="28" t="s">
        <v>72</v>
      </c>
      <c r="L18" s="35"/>
      <c r="M18" s="35"/>
      <c r="N18" s="51" t="s">
        <v>319</v>
      </c>
      <c r="O18" s="52"/>
      <c r="P18" s="53"/>
      <c r="AX18" s="1" t="s">
        <v>72</v>
      </c>
    </row>
    <row r="19" spans="1:50" ht="20.25" customHeight="1" x14ac:dyDescent="0.25">
      <c r="A19" s="28"/>
      <c r="B19" s="28" t="s">
        <v>320</v>
      </c>
      <c r="C19" s="31" t="s">
        <v>321</v>
      </c>
      <c r="D19" s="31" t="s">
        <v>68</v>
      </c>
      <c r="E19" s="50" t="s">
        <v>94</v>
      </c>
      <c r="F19" s="50"/>
      <c r="G19" s="50"/>
      <c r="H19" s="51" t="s">
        <v>322</v>
      </c>
      <c r="I19" s="52"/>
      <c r="J19" s="53"/>
      <c r="K19" s="28" t="s">
        <v>72</v>
      </c>
      <c r="L19" s="35"/>
      <c r="M19" s="35"/>
      <c r="N19" s="51" t="s">
        <v>96</v>
      </c>
      <c r="O19" s="52"/>
      <c r="P19" s="53"/>
    </row>
    <row r="20" spans="1:50" ht="20.25" customHeight="1" x14ac:dyDescent="0.25">
      <c r="A20" s="28"/>
      <c r="B20" s="28" t="s">
        <v>323</v>
      </c>
      <c r="C20" s="31" t="s">
        <v>324</v>
      </c>
      <c r="D20" s="31" t="s">
        <v>68</v>
      </c>
      <c r="E20" s="50" t="s">
        <v>94</v>
      </c>
      <c r="F20" s="50"/>
      <c r="G20" s="50"/>
      <c r="H20" s="51" t="s">
        <v>325</v>
      </c>
      <c r="I20" s="52"/>
      <c r="J20" s="53"/>
      <c r="K20" s="28" t="s">
        <v>72</v>
      </c>
      <c r="L20" s="35"/>
      <c r="M20" s="35"/>
      <c r="N20" s="51" t="s">
        <v>326</v>
      </c>
      <c r="O20" s="52"/>
      <c r="P20" s="53"/>
    </row>
    <row r="21" spans="1:50" ht="20.25" customHeight="1" x14ac:dyDescent="0.25">
      <c r="A21" s="28"/>
      <c r="B21" s="28" t="s">
        <v>327</v>
      </c>
      <c r="C21" s="31" t="s">
        <v>328</v>
      </c>
      <c r="D21" s="31"/>
      <c r="E21" s="50" t="s">
        <v>155</v>
      </c>
      <c r="F21" s="50"/>
      <c r="G21" s="50"/>
      <c r="H21" s="51" t="s">
        <v>87</v>
      </c>
      <c r="I21" s="52"/>
      <c r="J21" s="53"/>
      <c r="K21" s="28" t="s">
        <v>61</v>
      </c>
      <c r="L21" s="35"/>
      <c r="M21" s="35"/>
      <c r="N21" s="51"/>
      <c r="O21" s="52"/>
      <c r="P21" s="53"/>
    </row>
    <row r="22" spans="1:50" ht="20.25" customHeight="1" x14ac:dyDescent="0.25">
      <c r="A22" s="28"/>
      <c r="B22" s="28" t="s">
        <v>329</v>
      </c>
      <c r="C22" s="31" t="s">
        <v>331</v>
      </c>
      <c r="D22" s="31"/>
      <c r="E22" s="50" t="s">
        <v>160</v>
      </c>
      <c r="F22" s="50"/>
      <c r="G22" s="50"/>
      <c r="H22" s="51" t="s">
        <v>330</v>
      </c>
      <c r="I22" s="52"/>
      <c r="J22" s="53"/>
      <c r="K22" s="28" t="s">
        <v>61</v>
      </c>
      <c r="L22" s="35"/>
      <c r="M22" s="35"/>
      <c r="N22" s="51"/>
      <c r="O22" s="52"/>
      <c r="P22" s="53"/>
    </row>
    <row r="23" spans="1:50" ht="20.25" customHeight="1" x14ac:dyDescent="0.25">
      <c r="A23" s="28"/>
      <c r="B23" s="28" t="s">
        <v>332</v>
      </c>
      <c r="C23" s="31" t="s">
        <v>333</v>
      </c>
      <c r="D23" s="31"/>
      <c r="E23" s="50" t="s">
        <v>89</v>
      </c>
      <c r="F23" s="50"/>
      <c r="G23" s="50"/>
      <c r="H23" s="51" t="s">
        <v>106</v>
      </c>
      <c r="I23" s="52"/>
      <c r="J23" s="53"/>
      <c r="K23" s="28" t="s">
        <v>61</v>
      </c>
      <c r="L23" s="35"/>
      <c r="M23" s="35"/>
      <c r="N23" s="51"/>
      <c r="O23" s="52"/>
      <c r="P23" s="53"/>
    </row>
    <row r="24" spans="1:50" ht="20.25" customHeight="1" x14ac:dyDescent="0.25">
      <c r="A24" s="28" t="s">
        <v>254</v>
      </c>
      <c r="B24" s="28" t="s">
        <v>254</v>
      </c>
      <c r="C24" s="31" t="s">
        <v>208</v>
      </c>
      <c r="D24" s="31"/>
      <c r="E24" s="50" t="s">
        <v>334</v>
      </c>
      <c r="F24" s="50"/>
      <c r="G24" s="50"/>
      <c r="H24" s="51" t="s">
        <v>195</v>
      </c>
      <c r="I24" s="52"/>
      <c r="J24" s="53"/>
      <c r="K24" s="28" t="s">
        <v>61</v>
      </c>
      <c r="L24" s="35"/>
      <c r="M24" s="35"/>
      <c r="N24" s="51" t="s">
        <v>201</v>
      </c>
      <c r="O24" s="52"/>
      <c r="P24" s="53"/>
    </row>
    <row r="25" spans="1:50" ht="20.25" customHeight="1" x14ac:dyDescent="0.4">
      <c r="A25" s="28"/>
      <c r="B25" s="28" t="s">
        <v>335</v>
      </c>
      <c r="C25" s="31" t="s">
        <v>336</v>
      </c>
      <c r="D25" s="31"/>
      <c r="E25" s="50" t="s">
        <v>89</v>
      </c>
      <c r="F25" s="50"/>
      <c r="G25" s="50"/>
      <c r="H25" s="51" t="s">
        <v>276</v>
      </c>
      <c r="I25" s="52"/>
      <c r="J25" s="53"/>
      <c r="K25" s="28" t="s">
        <v>61</v>
      </c>
      <c r="L25" s="35"/>
      <c r="M25" s="35"/>
      <c r="N25" s="51" t="s">
        <v>277</v>
      </c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28428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28384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1</v>
      </c>
      <c r="E33" s="54" t="s">
        <v>22</v>
      </c>
      <c r="F33" s="54"/>
      <c r="G33" s="7">
        <v>2</v>
      </c>
      <c r="I33" s="54" t="s">
        <v>23</v>
      </c>
      <c r="J33" s="54"/>
      <c r="K33" s="7">
        <v>0</v>
      </c>
      <c r="L33" s="54" t="s">
        <v>24</v>
      </c>
      <c r="M33" s="54"/>
      <c r="N33" s="36">
        <f>SUM(N29-N31)</f>
        <v>44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6</v>
      </c>
      <c r="E35" s="54" t="s">
        <v>26</v>
      </c>
      <c r="F35" s="54"/>
      <c r="G35" s="36">
        <f>SUM(L8:L27)+SUM(L48:L56)</f>
        <v>2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40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2</v>
      </c>
      <c r="E39" s="54" t="s">
        <v>33</v>
      </c>
      <c r="F39" s="54"/>
      <c r="G39" s="36">
        <f>COUNTIF(E8:G27,"area check")+COUNTIF(E48:G56,"area check")</f>
        <v>3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2</v>
      </c>
      <c r="H41" s="54" t="s">
        <v>70</v>
      </c>
      <c r="I41" s="54"/>
      <c r="J41" s="36">
        <f>COUNTIFS(D8:D27,"yes",E8:E27,"traffic stop")+COUNTIFS(D48:D56,"yes",E48:E56,"traffic stop")</f>
        <v>5</v>
      </c>
      <c r="K41" s="37"/>
      <c r="L41" s="55" t="s">
        <v>71</v>
      </c>
      <c r="M41" s="55"/>
      <c r="N41" s="38">
        <f>COUNTIFS(D8:D27,"yes",K8:K27,"warn")+COUNTIFS(D48:D56,"yes",K48:K56,"warn")</f>
        <v>4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136</v>
      </c>
      <c r="I44" s="54" t="s">
        <v>37</v>
      </c>
      <c r="J44" s="54"/>
      <c r="K44" s="60" t="s">
        <v>137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allowBlank="1" sqref="N8:N27 N48:N56"/>
    <dataValidation type="list" allowBlank="1" showInputMessage="1" showErrorMessage="1" sqref="K8:K27 K48:K56">
      <formula1>DISP</formula1>
    </dataValidation>
    <dataValidation type="list" allowBlank="1" showInputMessage="1" showErrorMessage="1" sqref="D8:D27 D48:D56">
      <formula1>DZ</formula1>
    </dataValidation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B4" sqref="B4:D4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 t="s">
        <v>728</v>
      </c>
      <c r="C4" s="60"/>
      <c r="D4" s="60"/>
      <c r="E4" s="2" t="s">
        <v>3</v>
      </c>
      <c r="F4" s="60" t="s">
        <v>339</v>
      </c>
      <c r="G4" s="60"/>
      <c r="H4" s="2" t="s">
        <v>4</v>
      </c>
      <c r="I4" s="61">
        <v>2222</v>
      </c>
      <c r="J4" s="61"/>
      <c r="K4" s="2" t="s">
        <v>5</v>
      </c>
      <c r="L4" s="3" t="s">
        <v>340</v>
      </c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 t="s">
        <v>341</v>
      </c>
      <c r="C8" s="31" t="s">
        <v>342</v>
      </c>
      <c r="D8" s="31"/>
      <c r="E8" s="50" t="s">
        <v>122</v>
      </c>
      <c r="F8" s="50"/>
      <c r="G8" s="50"/>
      <c r="H8" s="51" t="s">
        <v>87</v>
      </c>
      <c r="I8" s="52"/>
      <c r="J8" s="53"/>
      <c r="K8" s="28" t="s">
        <v>61</v>
      </c>
      <c r="L8" s="35"/>
      <c r="M8" s="35"/>
      <c r="N8" s="51"/>
      <c r="O8" s="52"/>
      <c r="P8" s="53"/>
    </row>
    <row r="9" spans="1:50" ht="20.25" customHeight="1" x14ac:dyDescent="0.25">
      <c r="A9" s="28"/>
      <c r="B9" s="28" t="s">
        <v>343</v>
      </c>
      <c r="C9" s="31" t="s">
        <v>344</v>
      </c>
      <c r="D9" s="31"/>
      <c r="E9" s="50" t="s">
        <v>89</v>
      </c>
      <c r="F9" s="50"/>
      <c r="G9" s="50"/>
      <c r="H9" s="51" t="s">
        <v>106</v>
      </c>
      <c r="I9" s="52"/>
      <c r="J9" s="53"/>
      <c r="K9" s="28" t="s">
        <v>61</v>
      </c>
      <c r="L9" s="35"/>
      <c r="M9" s="35"/>
      <c r="N9" s="51"/>
      <c r="O9" s="52"/>
      <c r="P9" s="53"/>
    </row>
    <row r="10" spans="1:50" ht="20.25" customHeight="1" x14ac:dyDescent="0.25">
      <c r="A10" s="28"/>
      <c r="B10" s="28" t="s">
        <v>345</v>
      </c>
      <c r="C10" s="31" t="s">
        <v>346</v>
      </c>
      <c r="D10" s="31"/>
      <c r="E10" s="50" t="s">
        <v>347</v>
      </c>
      <c r="F10" s="50"/>
      <c r="G10" s="50"/>
      <c r="H10" s="51" t="s">
        <v>348</v>
      </c>
      <c r="I10" s="52"/>
      <c r="J10" s="53"/>
      <c r="K10" s="28" t="s">
        <v>61</v>
      </c>
      <c r="L10" s="35"/>
      <c r="M10" s="35"/>
      <c r="N10" s="51"/>
      <c r="O10" s="52"/>
      <c r="P10" s="53"/>
    </row>
    <row r="11" spans="1:50" ht="20.25" customHeight="1" x14ac:dyDescent="0.25">
      <c r="A11" s="28"/>
      <c r="B11" s="28" t="s">
        <v>349</v>
      </c>
      <c r="C11" s="31" t="s">
        <v>350</v>
      </c>
      <c r="D11" s="31"/>
      <c r="E11" s="50" t="s">
        <v>89</v>
      </c>
      <c r="F11" s="50"/>
      <c r="G11" s="50"/>
      <c r="H11" s="51" t="s">
        <v>276</v>
      </c>
      <c r="I11" s="52"/>
      <c r="J11" s="53"/>
      <c r="K11" s="28" t="s">
        <v>61</v>
      </c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 t="s">
        <v>351</v>
      </c>
      <c r="C12" s="31" t="s">
        <v>352</v>
      </c>
      <c r="D12" s="31"/>
      <c r="E12" s="50" t="s">
        <v>109</v>
      </c>
      <c r="F12" s="50"/>
      <c r="G12" s="50"/>
      <c r="H12" s="51" t="s">
        <v>353</v>
      </c>
      <c r="I12" s="52"/>
      <c r="J12" s="53"/>
      <c r="K12" s="28" t="s">
        <v>61</v>
      </c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 t="s">
        <v>354</v>
      </c>
      <c r="B13" s="28" t="s">
        <v>355</v>
      </c>
      <c r="C13" s="31" t="s">
        <v>356</v>
      </c>
      <c r="D13" s="31"/>
      <c r="E13" s="50" t="s">
        <v>357</v>
      </c>
      <c r="F13" s="50"/>
      <c r="G13" s="50"/>
      <c r="H13" s="51" t="s">
        <v>358</v>
      </c>
      <c r="I13" s="52"/>
      <c r="J13" s="53"/>
      <c r="K13" s="28" t="s">
        <v>10</v>
      </c>
      <c r="L13" s="35"/>
      <c r="M13" s="35"/>
      <c r="N13" s="51" t="s">
        <v>359</v>
      </c>
      <c r="O13" s="52"/>
      <c r="P13" s="53"/>
      <c r="AX13" s="6" t="s">
        <v>62</v>
      </c>
    </row>
    <row r="14" spans="1:50" ht="20.25" customHeight="1" x14ac:dyDescent="0.25">
      <c r="A14" s="28" t="s">
        <v>360</v>
      </c>
      <c r="B14" s="28" t="s">
        <v>361</v>
      </c>
      <c r="C14" s="31" t="s">
        <v>362</v>
      </c>
      <c r="D14" s="31"/>
      <c r="E14" s="50" t="s">
        <v>363</v>
      </c>
      <c r="F14" s="50"/>
      <c r="G14" s="50"/>
      <c r="H14" s="51" t="s">
        <v>364</v>
      </c>
      <c r="I14" s="52"/>
      <c r="J14" s="53"/>
      <c r="K14" s="28" t="s">
        <v>10</v>
      </c>
      <c r="L14" s="35"/>
      <c r="M14" s="35"/>
      <c r="N14" s="51" t="s">
        <v>365</v>
      </c>
      <c r="O14" s="52"/>
      <c r="P14" s="53"/>
      <c r="AX14" s="6" t="s">
        <v>11</v>
      </c>
    </row>
    <row r="15" spans="1:50" ht="20.25" customHeight="1" x14ac:dyDescent="0.25">
      <c r="A15" s="28" t="s">
        <v>366</v>
      </c>
      <c r="B15" s="28" t="s">
        <v>367</v>
      </c>
      <c r="C15" s="31" t="s">
        <v>368</v>
      </c>
      <c r="D15" s="31"/>
      <c r="E15" s="50" t="s">
        <v>369</v>
      </c>
      <c r="F15" s="50"/>
      <c r="G15" s="50"/>
      <c r="H15" s="51" t="s">
        <v>370</v>
      </c>
      <c r="I15" s="52"/>
      <c r="J15" s="53"/>
      <c r="K15" s="28" t="s">
        <v>61</v>
      </c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 t="s">
        <v>371</v>
      </c>
      <c r="C16" s="31" t="s">
        <v>372</v>
      </c>
      <c r="D16" s="31"/>
      <c r="E16" s="50" t="s">
        <v>119</v>
      </c>
      <c r="F16" s="50"/>
      <c r="G16" s="50"/>
      <c r="H16" s="51" t="s">
        <v>373</v>
      </c>
      <c r="I16" s="52"/>
      <c r="J16" s="53"/>
      <c r="K16" s="28" t="s">
        <v>61</v>
      </c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 t="s">
        <v>372</v>
      </c>
      <c r="B17" s="28" t="s">
        <v>374</v>
      </c>
      <c r="C17" s="31" t="s">
        <v>375</v>
      </c>
      <c r="D17" s="31"/>
      <c r="E17" s="50" t="s">
        <v>376</v>
      </c>
      <c r="F17" s="50"/>
      <c r="G17" s="50"/>
      <c r="H17" s="51" t="s">
        <v>87</v>
      </c>
      <c r="I17" s="52"/>
      <c r="J17" s="53"/>
      <c r="K17" s="28" t="s">
        <v>61</v>
      </c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 t="s">
        <v>377</v>
      </c>
      <c r="C18" s="31" t="s">
        <v>378</v>
      </c>
      <c r="D18" s="31"/>
      <c r="E18" s="50" t="s">
        <v>89</v>
      </c>
      <c r="F18" s="50"/>
      <c r="G18" s="50"/>
      <c r="H18" s="51" t="s">
        <v>90</v>
      </c>
      <c r="I18" s="52"/>
      <c r="J18" s="53"/>
      <c r="K18" s="28" t="s">
        <v>61</v>
      </c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 t="s">
        <v>379</v>
      </c>
      <c r="C19" s="31" t="s">
        <v>380</v>
      </c>
      <c r="D19" s="31"/>
      <c r="E19" s="50" t="s">
        <v>160</v>
      </c>
      <c r="F19" s="50"/>
      <c r="G19" s="50"/>
      <c r="H19" s="51" t="s">
        <v>255</v>
      </c>
      <c r="I19" s="52"/>
      <c r="J19" s="53"/>
      <c r="K19" s="28" t="s">
        <v>61</v>
      </c>
      <c r="L19" s="35"/>
      <c r="M19" s="35"/>
      <c r="N19" s="51"/>
      <c r="O19" s="52"/>
      <c r="P19" s="53"/>
    </row>
    <row r="20" spans="1:50" ht="20.25" customHeight="1" x14ac:dyDescent="0.25">
      <c r="A20" s="28" t="s">
        <v>380</v>
      </c>
      <c r="B20" s="28" t="s">
        <v>381</v>
      </c>
      <c r="C20" s="31" t="s">
        <v>382</v>
      </c>
      <c r="D20" s="31"/>
      <c r="E20" s="50" t="s">
        <v>236</v>
      </c>
      <c r="F20" s="50"/>
      <c r="G20" s="50"/>
      <c r="H20" s="51" t="s">
        <v>383</v>
      </c>
      <c r="I20" s="52"/>
      <c r="J20" s="53"/>
      <c r="K20" s="28" t="s">
        <v>61</v>
      </c>
      <c r="L20" s="35"/>
      <c r="M20" s="35"/>
      <c r="N20" s="51"/>
      <c r="O20" s="52"/>
      <c r="P20" s="53"/>
    </row>
    <row r="21" spans="1:50" ht="20.25" customHeight="1" x14ac:dyDescent="0.25">
      <c r="A21" s="28" t="s">
        <v>382</v>
      </c>
      <c r="B21" s="28" t="s">
        <v>384</v>
      </c>
      <c r="C21" s="31" t="s">
        <v>385</v>
      </c>
      <c r="D21" s="31"/>
      <c r="E21" s="50" t="s">
        <v>386</v>
      </c>
      <c r="F21" s="50"/>
      <c r="G21" s="50"/>
      <c r="H21" s="51" t="s">
        <v>387</v>
      </c>
      <c r="I21" s="52"/>
      <c r="J21" s="53"/>
      <c r="K21" s="28" t="s">
        <v>11</v>
      </c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>
        <v>8</v>
      </c>
      <c r="E29" s="54" t="s">
        <v>15</v>
      </c>
      <c r="F29" s="54"/>
      <c r="G29" s="7">
        <v>0</v>
      </c>
      <c r="I29" s="54" t="s">
        <v>16</v>
      </c>
      <c r="J29" s="54"/>
      <c r="K29" s="7">
        <v>0</v>
      </c>
      <c r="L29" s="54" t="s">
        <v>17</v>
      </c>
      <c r="M29" s="54"/>
      <c r="N29" s="7">
        <v>32488</v>
      </c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>
        <v>0</v>
      </c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>
        <v>32451</v>
      </c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>
        <v>6</v>
      </c>
      <c r="E33" s="54" t="s">
        <v>22</v>
      </c>
      <c r="F33" s="54"/>
      <c r="G33" s="7">
        <v>0</v>
      </c>
      <c r="I33" s="54" t="s">
        <v>23</v>
      </c>
      <c r="J33" s="54"/>
      <c r="K33" s="7">
        <v>2</v>
      </c>
      <c r="L33" s="54" t="s">
        <v>24</v>
      </c>
      <c r="M33" s="54"/>
      <c r="N33" s="36">
        <f>SUM(N29-N31)</f>
        <v>37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>
        <v>0</v>
      </c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>
        <v>0</v>
      </c>
      <c r="E37" s="54" t="s">
        <v>30</v>
      </c>
      <c r="F37" s="54"/>
      <c r="G37" s="7">
        <v>0</v>
      </c>
      <c r="I37" s="54" t="s">
        <v>31</v>
      </c>
      <c r="J37" s="54"/>
      <c r="K37" s="7">
        <v>0</v>
      </c>
      <c r="M37" s="32" t="s">
        <v>60</v>
      </c>
      <c r="N37" s="7">
        <v>0</v>
      </c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3</v>
      </c>
      <c r="E39" s="54" t="s">
        <v>33</v>
      </c>
      <c r="F39" s="54"/>
      <c r="G39" s="36">
        <f>COUNTIF(E8:G27,"area check")+COUNTIF(E48:G56,"area check")</f>
        <v>1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 t="s">
        <v>135</v>
      </c>
      <c r="F44" s="32" t="s">
        <v>36</v>
      </c>
      <c r="G44" s="3" t="s">
        <v>338</v>
      </c>
      <c r="I44" s="54" t="s">
        <v>37</v>
      </c>
      <c r="J44" s="54"/>
      <c r="K44" s="60" t="s">
        <v>337</v>
      </c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Normal="100" zoomScaleSheetLayoutView="75" workbookViewId="0">
      <selection activeCell="E8" sqref="E8:G8"/>
    </sheetView>
  </sheetViews>
  <sheetFormatPr defaultColWidth="9.109375" defaultRowHeight="13.2" x14ac:dyDescent="0.25"/>
  <cols>
    <col min="1" max="3" width="9.109375" style="1"/>
    <col min="4" max="4" width="9.88671875" style="1" customWidth="1"/>
    <col min="5" max="5" width="9.109375" style="1"/>
    <col min="6" max="6" width="10.109375" style="1" customWidth="1"/>
    <col min="7" max="9" width="9.109375" style="1"/>
    <col min="10" max="10" width="10.88671875" style="1" bestFit="1" customWidth="1"/>
    <col min="11" max="13" width="9.109375" style="1"/>
    <col min="14" max="14" width="9.5546875" style="1" customWidth="1"/>
    <col min="15" max="16384" width="9.109375" style="1"/>
  </cols>
  <sheetData>
    <row r="1" spans="1:50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50" ht="2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50" ht="15" x14ac:dyDescent="0.25">
      <c r="A4" s="2" t="s">
        <v>2</v>
      </c>
      <c r="B4" s="60"/>
      <c r="C4" s="60"/>
      <c r="D4" s="60"/>
      <c r="E4" s="2" t="s">
        <v>3</v>
      </c>
      <c r="F4" s="60"/>
      <c r="G4" s="60"/>
      <c r="H4" s="2" t="s">
        <v>4</v>
      </c>
      <c r="I4" s="61"/>
      <c r="J4" s="61"/>
      <c r="K4" s="2" t="s">
        <v>5</v>
      </c>
      <c r="L4" s="3"/>
      <c r="M4" s="4"/>
    </row>
    <row r="7" spans="1:50" s="5" customFormat="1" ht="21" x14ac:dyDescent="0.4">
      <c r="A7" s="33" t="s">
        <v>66</v>
      </c>
      <c r="B7" s="33" t="s">
        <v>6</v>
      </c>
      <c r="C7" s="33" t="s">
        <v>7</v>
      </c>
      <c r="D7" s="30" t="s">
        <v>67</v>
      </c>
      <c r="E7" s="57" t="s">
        <v>8</v>
      </c>
      <c r="F7" s="57"/>
      <c r="G7" s="57"/>
      <c r="H7" s="57" t="s">
        <v>9</v>
      </c>
      <c r="I7" s="57"/>
      <c r="J7" s="57"/>
      <c r="K7" s="29" t="s">
        <v>64</v>
      </c>
      <c r="L7" s="33" t="s">
        <v>76</v>
      </c>
      <c r="M7" s="33" t="s">
        <v>77</v>
      </c>
      <c r="N7" s="62" t="s">
        <v>65</v>
      </c>
      <c r="O7" s="62"/>
      <c r="P7" s="62"/>
    </row>
    <row r="8" spans="1:50" ht="20.25" customHeight="1" x14ac:dyDescent="0.25">
      <c r="A8" s="28"/>
      <c r="B8" s="28"/>
      <c r="C8" s="31"/>
      <c r="D8" s="31"/>
      <c r="E8" s="50"/>
      <c r="F8" s="50"/>
      <c r="G8" s="50"/>
      <c r="H8" s="51"/>
      <c r="I8" s="52"/>
      <c r="J8" s="53"/>
      <c r="K8" s="28"/>
      <c r="L8" s="35"/>
      <c r="M8" s="35"/>
      <c r="N8" s="51"/>
      <c r="O8" s="52"/>
      <c r="P8" s="53"/>
    </row>
    <row r="9" spans="1:50" ht="20.25" customHeight="1" x14ac:dyDescent="0.25">
      <c r="A9" s="28"/>
      <c r="B9" s="28"/>
      <c r="C9" s="31"/>
      <c r="D9" s="31"/>
      <c r="E9" s="50"/>
      <c r="F9" s="50"/>
      <c r="G9" s="50"/>
      <c r="H9" s="51"/>
      <c r="I9" s="52"/>
      <c r="J9" s="53"/>
      <c r="K9" s="28"/>
      <c r="L9" s="35"/>
      <c r="M9" s="35"/>
      <c r="N9" s="51"/>
      <c r="O9" s="52"/>
      <c r="P9" s="53"/>
    </row>
    <row r="10" spans="1:50" ht="20.25" customHeight="1" x14ac:dyDescent="0.25">
      <c r="A10" s="28"/>
      <c r="B10" s="28"/>
      <c r="C10" s="31"/>
      <c r="D10" s="31"/>
      <c r="E10" s="50"/>
      <c r="F10" s="50"/>
      <c r="G10" s="50"/>
      <c r="H10" s="51"/>
      <c r="I10" s="52"/>
      <c r="J10" s="53"/>
      <c r="K10" s="28"/>
      <c r="L10" s="35"/>
      <c r="M10" s="35"/>
      <c r="N10" s="51"/>
      <c r="O10" s="52"/>
      <c r="P10" s="53"/>
    </row>
    <row r="11" spans="1:50" ht="20.25" customHeight="1" x14ac:dyDescent="0.25">
      <c r="A11" s="28"/>
      <c r="B11" s="28"/>
      <c r="C11" s="31"/>
      <c r="D11" s="31"/>
      <c r="E11" s="50"/>
      <c r="F11" s="50"/>
      <c r="G11" s="50"/>
      <c r="H11" s="51"/>
      <c r="I11" s="52"/>
      <c r="J11" s="53"/>
      <c r="K11" s="28"/>
      <c r="L11" s="35"/>
      <c r="M11" s="35"/>
      <c r="N11" s="51"/>
      <c r="O11" s="52"/>
      <c r="P11" s="53"/>
      <c r="AV11" s="1" t="s">
        <v>68</v>
      </c>
      <c r="AX11" s="6" t="s">
        <v>10</v>
      </c>
    </row>
    <row r="12" spans="1:50" ht="20.25" customHeight="1" x14ac:dyDescent="0.25">
      <c r="A12" s="28"/>
      <c r="B12" s="28"/>
      <c r="C12" s="31"/>
      <c r="D12" s="31"/>
      <c r="E12" s="50"/>
      <c r="F12" s="50"/>
      <c r="G12" s="50"/>
      <c r="H12" s="51"/>
      <c r="I12" s="52"/>
      <c r="J12" s="53"/>
      <c r="K12" s="28"/>
      <c r="L12" s="35"/>
      <c r="M12" s="35"/>
      <c r="N12" s="51"/>
      <c r="O12" s="52"/>
      <c r="P12" s="53"/>
      <c r="AX12" s="6" t="s">
        <v>61</v>
      </c>
    </row>
    <row r="13" spans="1:50" ht="20.25" customHeight="1" x14ac:dyDescent="0.25">
      <c r="A13" s="28"/>
      <c r="B13" s="28"/>
      <c r="C13" s="31"/>
      <c r="D13" s="31"/>
      <c r="E13" s="50"/>
      <c r="F13" s="50"/>
      <c r="G13" s="50"/>
      <c r="H13" s="51"/>
      <c r="I13" s="52"/>
      <c r="J13" s="53"/>
      <c r="K13" s="28"/>
      <c r="L13" s="35"/>
      <c r="M13" s="35"/>
      <c r="N13" s="51"/>
      <c r="O13" s="52"/>
      <c r="P13" s="53"/>
      <c r="AX13" s="6" t="s">
        <v>62</v>
      </c>
    </row>
    <row r="14" spans="1:50" ht="20.25" customHeight="1" x14ac:dyDescent="0.25">
      <c r="A14" s="28"/>
      <c r="B14" s="28"/>
      <c r="C14" s="31"/>
      <c r="D14" s="31"/>
      <c r="E14" s="50"/>
      <c r="F14" s="50"/>
      <c r="G14" s="50"/>
      <c r="H14" s="51"/>
      <c r="I14" s="52"/>
      <c r="J14" s="53"/>
      <c r="K14" s="28"/>
      <c r="L14" s="35"/>
      <c r="M14" s="35"/>
      <c r="N14" s="51"/>
      <c r="O14" s="52"/>
      <c r="P14" s="53"/>
      <c r="AX14" s="6" t="s">
        <v>11</v>
      </c>
    </row>
    <row r="15" spans="1:50" ht="20.25" customHeight="1" x14ac:dyDescent="0.25">
      <c r="A15" s="28"/>
      <c r="B15" s="28"/>
      <c r="C15" s="31"/>
      <c r="D15" s="31"/>
      <c r="E15" s="50"/>
      <c r="F15" s="50"/>
      <c r="G15" s="50"/>
      <c r="H15" s="51"/>
      <c r="I15" s="52"/>
      <c r="J15" s="53"/>
      <c r="K15" s="28"/>
      <c r="L15" s="35"/>
      <c r="M15" s="35"/>
      <c r="N15" s="51"/>
      <c r="O15" s="52"/>
      <c r="P15" s="53"/>
      <c r="AX15" s="6" t="s">
        <v>12</v>
      </c>
    </row>
    <row r="16" spans="1:50" ht="20.25" customHeight="1" x14ac:dyDescent="0.25">
      <c r="A16" s="28"/>
      <c r="B16" s="28"/>
      <c r="C16" s="31"/>
      <c r="D16" s="31"/>
      <c r="E16" s="50"/>
      <c r="F16" s="50"/>
      <c r="G16" s="50"/>
      <c r="H16" s="51"/>
      <c r="I16" s="52"/>
      <c r="J16" s="53"/>
      <c r="K16" s="28"/>
      <c r="L16" s="35"/>
      <c r="M16" s="35"/>
      <c r="N16" s="51"/>
      <c r="O16" s="52"/>
      <c r="P16" s="53"/>
      <c r="AX16" s="6" t="s">
        <v>63</v>
      </c>
    </row>
    <row r="17" spans="1:50" ht="20.25" customHeight="1" x14ac:dyDescent="0.25">
      <c r="A17" s="28"/>
      <c r="B17" s="28"/>
      <c r="C17" s="31"/>
      <c r="D17" s="31"/>
      <c r="E17" s="50"/>
      <c r="F17" s="50"/>
      <c r="G17" s="50"/>
      <c r="H17" s="51"/>
      <c r="I17" s="52"/>
      <c r="J17" s="53"/>
      <c r="K17" s="28"/>
      <c r="L17" s="35"/>
      <c r="M17" s="35"/>
      <c r="N17" s="51"/>
      <c r="O17" s="52"/>
      <c r="P17" s="53"/>
      <c r="AX17" s="6" t="s">
        <v>13</v>
      </c>
    </row>
    <row r="18" spans="1:50" ht="20.25" customHeight="1" x14ac:dyDescent="0.25">
      <c r="A18" s="28"/>
      <c r="B18" s="28"/>
      <c r="C18" s="31"/>
      <c r="D18" s="31"/>
      <c r="E18" s="50"/>
      <c r="F18" s="50"/>
      <c r="G18" s="50"/>
      <c r="H18" s="51"/>
      <c r="I18" s="52"/>
      <c r="J18" s="53"/>
      <c r="K18" s="28"/>
      <c r="L18" s="35"/>
      <c r="M18" s="35"/>
      <c r="N18" s="51"/>
      <c r="O18" s="52"/>
      <c r="P18" s="53"/>
      <c r="AX18" s="1" t="s">
        <v>72</v>
      </c>
    </row>
    <row r="19" spans="1:50" ht="20.25" customHeight="1" x14ac:dyDescent="0.25">
      <c r="A19" s="28"/>
      <c r="B19" s="28"/>
      <c r="C19" s="31"/>
      <c r="D19" s="31"/>
      <c r="E19" s="50"/>
      <c r="F19" s="50"/>
      <c r="G19" s="50"/>
      <c r="H19" s="51"/>
      <c r="I19" s="52"/>
      <c r="J19" s="53"/>
      <c r="K19" s="28"/>
      <c r="L19" s="35"/>
      <c r="M19" s="35"/>
      <c r="N19" s="51"/>
      <c r="O19" s="52"/>
      <c r="P19" s="53"/>
    </row>
    <row r="20" spans="1:50" ht="20.25" customHeight="1" x14ac:dyDescent="0.25">
      <c r="A20" s="28"/>
      <c r="B20" s="28"/>
      <c r="C20" s="31"/>
      <c r="D20" s="31"/>
      <c r="E20" s="50"/>
      <c r="F20" s="50"/>
      <c r="G20" s="50"/>
      <c r="H20" s="51"/>
      <c r="I20" s="52"/>
      <c r="J20" s="53"/>
      <c r="K20" s="28"/>
      <c r="L20" s="35"/>
      <c r="M20" s="35"/>
      <c r="N20" s="51"/>
      <c r="O20" s="52"/>
      <c r="P20" s="53"/>
    </row>
    <row r="21" spans="1:50" ht="20.25" customHeight="1" x14ac:dyDescent="0.25">
      <c r="A21" s="28"/>
      <c r="B21" s="28"/>
      <c r="C21" s="31"/>
      <c r="D21" s="31"/>
      <c r="E21" s="50"/>
      <c r="F21" s="50"/>
      <c r="G21" s="50"/>
      <c r="H21" s="51"/>
      <c r="I21" s="52"/>
      <c r="J21" s="53"/>
      <c r="K21" s="28"/>
      <c r="L21" s="35"/>
      <c r="M21" s="35"/>
      <c r="N21" s="51"/>
      <c r="O21" s="52"/>
      <c r="P21" s="53"/>
    </row>
    <row r="22" spans="1:50" ht="20.25" customHeight="1" x14ac:dyDescent="0.25">
      <c r="A22" s="28"/>
      <c r="B22" s="28"/>
      <c r="C22" s="31"/>
      <c r="D22" s="31"/>
      <c r="E22" s="50"/>
      <c r="F22" s="50"/>
      <c r="G22" s="50"/>
      <c r="H22" s="51"/>
      <c r="I22" s="52"/>
      <c r="J22" s="53"/>
      <c r="K22" s="28"/>
      <c r="L22" s="35"/>
      <c r="M22" s="35"/>
      <c r="N22" s="51"/>
      <c r="O22" s="52"/>
      <c r="P22" s="53"/>
    </row>
    <row r="23" spans="1:50" ht="20.25" customHeight="1" x14ac:dyDescent="0.25">
      <c r="A23" s="28"/>
      <c r="B23" s="28"/>
      <c r="C23" s="31"/>
      <c r="D23" s="31"/>
      <c r="E23" s="50"/>
      <c r="F23" s="50"/>
      <c r="G23" s="50"/>
      <c r="H23" s="51"/>
      <c r="I23" s="52"/>
      <c r="J23" s="53"/>
      <c r="K23" s="28"/>
      <c r="L23" s="35"/>
      <c r="M23" s="35"/>
      <c r="N23" s="51"/>
      <c r="O23" s="52"/>
      <c r="P23" s="53"/>
    </row>
    <row r="24" spans="1:50" ht="20.25" customHeight="1" x14ac:dyDescent="0.25">
      <c r="A24" s="28"/>
      <c r="B24" s="28"/>
      <c r="C24" s="31"/>
      <c r="D24" s="31"/>
      <c r="E24" s="50"/>
      <c r="F24" s="50"/>
      <c r="G24" s="50"/>
      <c r="H24" s="51"/>
      <c r="I24" s="52"/>
      <c r="J24" s="53"/>
      <c r="K24" s="28"/>
      <c r="L24" s="35"/>
      <c r="M24" s="35"/>
      <c r="N24" s="51"/>
      <c r="O24" s="52"/>
      <c r="P24" s="53"/>
    </row>
    <row r="25" spans="1:50" ht="20.25" customHeight="1" x14ac:dyDescent="0.4">
      <c r="A25" s="28"/>
      <c r="B25" s="28"/>
      <c r="C25" s="31"/>
      <c r="D25" s="31"/>
      <c r="E25" s="50"/>
      <c r="F25" s="50"/>
      <c r="G25" s="50"/>
      <c r="H25" s="51"/>
      <c r="I25" s="52"/>
      <c r="J25" s="53"/>
      <c r="K25" s="28"/>
      <c r="L25" s="35"/>
      <c r="M25" s="35"/>
      <c r="N25" s="51"/>
      <c r="O25" s="52"/>
      <c r="P25" s="53"/>
      <c r="AX25" s="5"/>
    </row>
    <row r="26" spans="1:50" ht="20.25" customHeight="1" x14ac:dyDescent="0.4">
      <c r="A26" s="28"/>
      <c r="B26" s="28"/>
      <c r="C26" s="31"/>
      <c r="D26" s="31"/>
      <c r="E26" s="50"/>
      <c r="F26" s="50"/>
      <c r="G26" s="50"/>
      <c r="H26" s="51"/>
      <c r="I26" s="52"/>
      <c r="J26" s="53"/>
      <c r="K26" s="28"/>
      <c r="L26" s="35"/>
      <c r="M26" s="35"/>
      <c r="N26" s="51"/>
      <c r="O26" s="52"/>
      <c r="P26" s="53"/>
      <c r="AX26" s="5"/>
    </row>
    <row r="27" spans="1:50" ht="20.25" customHeight="1" x14ac:dyDescent="0.4">
      <c r="A27" s="28"/>
      <c r="B27" s="28"/>
      <c r="C27" s="31"/>
      <c r="D27" s="31"/>
      <c r="E27" s="50"/>
      <c r="F27" s="50"/>
      <c r="G27" s="50"/>
      <c r="H27" s="51"/>
      <c r="I27" s="52"/>
      <c r="J27" s="53"/>
      <c r="K27" s="28"/>
      <c r="L27" s="35"/>
      <c r="M27" s="35"/>
      <c r="N27" s="51"/>
      <c r="O27" s="52"/>
      <c r="P27" s="53"/>
      <c r="AX27" s="5"/>
    </row>
    <row r="28" spans="1:50" ht="21" x14ac:dyDescent="0.4">
      <c r="L28" s="64" t="s">
        <v>58</v>
      </c>
      <c r="M28" s="54"/>
      <c r="AX28" s="5"/>
    </row>
    <row r="29" spans="1:50" s="5" customFormat="1" ht="21" x14ac:dyDescent="0.4">
      <c r="A29" s="54" t="s">
        <v>14</v>
      </c>
      <c r="B29" s="54"/>
      <c r="C29" s="7"/>
      <c r="E29" s="54" t="s">
        <v>15</v>
      </c>
      <c r="F29" s="54"/>
      <c r="G29" s="7"/>
      <c r="I29" s="54" t="s">
        <v>16</v>
      </c>
      <c r="J29" s="54"/>
      <c r="K29" s="7"/>
      <c r="L29" s="54" t="s">
        <v>17</v>
      </c>
      <c r="M29" s="54"/>
      <c r="N29" s="7"/>
    </row>
    <row r="30" spans="1:50" s="5" customFormat="1" ht="21" x14ac:dyDescent="0.4"/>
    <row r="31" spans="1:50" s="5" customFormat="1" ht="21" x14ac:dyDescent="0.4">
      <c r="A31" s="54" t="s">
        <v>18</v>
      </c>
      <c r="B31" s="54"/>
      <c r="C31" s="54"/>
      <c r="D31" s="7"/>
      <c r="E31" s="54" t="s">
        <v>19</v>
      </c>
      <c r="F31" s="54"/>
      <c r="G31" s="60"/>
      <c r="H31" s="60"/>
      <c r="I31" s="60"/>
      <c r="J31" s="60"/>
      <c r="K31" s="60"/>
      <c r="L31" s="54" t="s">
        <v>20</v>
      </c>
      <c r="M31" s="54"/>
      <c r="N31" s="7"/>
    </row>
    <row r="32" spans="1:50" s="5" customFormat="1" ht="21" x14ac:dyDescent="0.4"/>
    <row r="33" spans="1:50" s="5" customFormat="1" ht="21" x14ac:dyDescent="0.4">
      <c r="A33" s="54" t="s">
        <v>21</v>
      </c>
      <c r="B33" s="54"/>
      <c r="C33" s="7"/>
      <c r="E33" s="54" t="s">
        <v>22</v>
      </c>
      <c r="F33" s="54"/>
      <c r="G33" s="7"/>
      <c r="I33" s="54" t="s">
        <v>23</v>
      </c>
      <c r="J33" s="54"/>
      <c r="K33" s="7"/>
      <c r="L33" s="54" t="s">
        <v>24</v>
      </c>
      <c r="M33" s="54"/>
      <c r="N33" s="36">
        <f>SUM(N29-N31)</f>
        <v>0</v>
      </c>
    </row>
    <row r="34" spans="1:50" s="5" customFormat="1" ht="21" x14ac:dyDescent="0.4"/>
    <row r="35" spans="1:50" s="5" customFormat="1" ht="21" x14ac:dyDescent="0.4">
      <c r="A35" s="54" t="s">
        <v>25</v>
      </c>
      <c r="B35" s="54"/>
      <c r="C35" s="36">
        <f>COUNTIF(E8:G27,"traffic stop")+COUNTIF(E48:G56,"traffic stop")</f>
        <v>0</v>
      </c>
      <c r="E35" s="54" t="s">
        <v>26</v>
      </c>
      <c r="F35" s="54"/>
      <c r="G35" s="36">
        <f>SUM(L8:L27)+SUM(L48:L56)</f>
        <v>0</v>
      </c>
      <c r="I35" s="54" t="s">
        <v>27</v>
      </c>
      <c r="J35" s="54"/>
      <c r="K35" s="36">
        <f>SUM(M8:M27)+SUM(M48:M56)</f>
        <v>0</v>
      </c>
      <c r="M35" s="32" t="s">
        <v>28</v>
      </c>
      <c r="N35" s="7"/>
    </row>
    <row r="36" spans="1:50" s="5" customFormat="1" ht="21" x14ac:dyDescent="0.4"/>
    <row r="37" spans="1:50" s="5" customFormat="1" ht="21" x14ac:dyDescent="0.4">
      <c r="A37" s="54" t="s">
        <v>29</v>
      </c>
      <c r="B37" s="54"/>
      <c r="C37" s="7"/>
      <c r="E37" s="54" t="s">
        <v>30</v>
      </c>
      <c r="F37" s="54"/>
      <c r="G37" s="7"/>
      <c r="I37" s="54" t="s">
        <v>31</v>
      </c>
      <c r="J37" s="54"/>
      <c r="K37" s="7"/>
      <c r="M37" s="32" t="s">
        <v>60</v>
      </c>
      <c r="N37" s="7"/>
    </row>
    <row r="38" spans="1:50" s="5" customFormat="1" ht="21" x14ac:dyDescent="0.4"/>
    <row r="39" spans="1:50" s="5" customFormat="1" ht="21" x14ac:dyDescent="0.4">
      <c r="A39" s="54" t="s">
        <v>32</v>
      </c>
      <c r="B39" s="54"/>
      <c r="C39" s="36">
        <f>COUNTIF(E8:G27,"business check")+COUNTIF(E48:G56,"business check")</f>
        <v>0</v>
      </c>
      <c r="E39" s="54" t="s">
        <v>33</v>
      </c>
      <c r="F39" s="54"/>
      <c r="G39" s="36">
        <f>COUNTIF(E8:G27,"area check")+COUNTIF(E48:G56,"area check")</f>
        <v>0</v>
      </c>
      <c r="I39" s="5" t="s">
        <v>34</v>
      </c>
      <c r="J39" s="60"/>
      <c r="K39" s="60"/>
      <c r="L39" s="60"/>
      <c r="M39" s="60"/>
      <c r="N39" s="60"/>
    </row>
    <row r="40" spans="1:50" s="5" customFormat="1" ht="21" x14ac:dyDescent="0.4">
      <c r="A40" s="32"/>
      <c r="B40" s="32"/>
      <c r="C40" s="25"/>
      <c r="E40" s="32"/>
      <c r="F40" s="32"/>
      <c r="G40" s="25"/>
      <c r="J40" s="26"/>
      <c r="K40" s="26"/>
      <c r="L40" s="26"/>
      <c r="M40" s="26"/>
      <c r="N40" s="26"/>
    </row>
    <row r="41" spans="1:50" s="5" customFormat="1" ht="21" x14ac:dyDescent="0.4">
      <c r="A41" s="54" t="s">
        <v>69</v>
      </c>
      <c r="B41" s="54"/>
      <c r="C41" s="36">
        <f>COUNTIFS(D8:D27,"Yes",K8:K27,"ARR")+COUNTIFS(D48:D56,"Yes",K48:K56,"ARR")</f>
        <v>0</v>
      </c>
      <c r="D41" s="37"/>
      <c r="E41" s="55" t="s">
        <v>78</v>
      </c>
      <c r="F41" s="55"/>
      <c r="G41" s="36">
        <f>SUMIF(D8:D27,"yes",L8:L27)+SUMIF(D48:D56,"yes",L48:L56)</f>
        <v>0</v>
      </c>
      <c r="H41" s="54" t="s">
        <v>70</v>
      </c>
      <c r="I41" s="54"/>
      <c r="J41" s="36">
        <f>COUNTIFS(D8:D27,"yes",E8:E27,"traffic stop")+COUNTIFS(D48:D56,"yes",E48:E56,"traffic stop")</f>
        <v>0</v>
      </c>
      <c r="K41" s="37"/>
      <c r="L41" s="55" t="s">
        <v>71</v>
      </c>
      <c r="M41" s="55"/>
      <c r="N41" s="38">
        <f>COUNTIFS(D8:D27,"yes",K8:K27,"warn")+COUNTIFS(D48:D56,"yes",K48:K56,"warn")</f>
        <v>0</v>
      </c>
      <c r="AX41" s="1"/>
    </row>
    <row r="42" spans="1:50" s="5" customFormat="1" ht="21" x14ac:dyDescent="0.4">
      <c r="E42" s="55" t="s">
        <v>79</v>
      </c>
      <c r="F42" s="55"/>
      <c r="G42" s="36">
        <f>SUMIF(D8:D27,"yes",M8:M27)+SUMIF(D48:D56,"yes",M48:M56)</f>
        <v>0</v>
      </c>
      <c r="AX42" s="1"/>
    </row>
    <row r="43" spans="1:50" s="5" customFormat="1" ht="21" x14ac:dyDescent="0.4">
      <c r="AX43" s="1"/>
    </row>
    <row r="44" spans="1:50" s="5" customFormat="1" ht="21" x14ac:dyDescent="0.4">
      <c r="A44" s="54" t="s">
        <v>35</v>
      </c>
      <c r="B44" s="54"/>
      <c r="C44" s="54"/>
      <c r="D44" s="8"/>
      <c r="F44" s="32" t="s">
        <v>36</v>
      </c>
      <c r="G44" s="3"/>
      <c r="I44" s="54" t="s">
        <v>37</v>
      </c>
      <c r="J44" s="54"/>
      <c r="K44" s="60"/>
      <c r="L44" s="60"/>
      <c r="AX44" s="1"/>
    </row>
    <row r="46" spans="1:50" ht="21" x14ac:dyDescent="0.4">
      <c r="A46" s="56" t="s">
        <v>38</v>
      </c>
      <c r="B46" s="56"/>
      <c r="C46" s="56"/>
      <c r="D46" s="56"/>
    </row>
    <row r="47" spans="1:50" ht="15.6" x14ac:dyDescent="0.3">
      <c r="A47" s="33" t="s">
        <v>66</v>
      </c>
      <c r="B47" s="33" t="s">
        <v>6</v>
      </c>
      <c r="C47" s="33" t="s">
        <v>7</v>
      </c>
      <c r="D47" s="30" t="s">
        <v>67</v>
      </c>
      <c r="E47" s="57" t="s">
        <v>8</v>
      </c>
      <c r="F47" s="57"/>
      <c r="G47" s="57"/>
      <c r="H47" s="57" t="s">
        <v>9</v>
      </c>
      <c r="I47" s="57"/>
      <c r="J47" s="57"/>
      <c r="K47" s="29" t="s">
        <v>64</v>
      </c>
      <c r="L47" s="30" t="s">
        <v>76</v>
      </c>
      <c r="M47" s="30" t="s">
        <v>77</v>
      </c>
      <c r="N47" s="63" t="s">
        <v>65</v>
      </c>
      <c r="O47" s="63"/>
      <c r="P47" s="63"/>
    </row>
    <row r="48" spans="1:50" ht="20.25" customHeight="1" x14ac:dyDescent="0.25">
      <c r="A48" s="28"/>
      <c r="B48" s="28"/>
      <c r="C48" s="31"/>
      <c r="D48" s="31"/>
      <c r="E48" s="50"/>
      <c r="F48" s="50"/>
      <c r="G48" s="50"/>
      <c r="H48" s="51"/>
      <c r="I48" s="52"/>
      <c r="J48" s="53"/>
      <c r="K48" s="28"/>
      <c r="L48" s="35"/>
      <c r="M48" s="35"/>
      <c r="N48" s="51"/>
      <c r="O48" s="52"/>
      <c r="P48" s="53"/>
    </row>
    <row r="49" spans="1:16" ht="20.25" customHeight="1" x14ac:dyDescent="0.25">
      <c r="A49" s="28"/>
      <c r="B49" s="28"/>
      <c r="C49" s="31"/>
      <c r="D49" s="31"/>
      <c r="E49" s="50"/>
      <c r="F49" s="50"/>
      <c r="G49" s="50"/>
      <c r="H49" s="51"/>
      <c r="I49" s="52"/>
      <c r="J49" s="53"/>
      <c r="K49" s="28"/>
      <c r="L49" s="35"/>
      <c r="M49" s="35"/>
      <c r="N49" s="51"/>
      <c r="O49" s="52"/>
      <c r="P49" s="53"/>
    </row>
    <row r="50" spans="1:16" ht="20.25" customHeight="1" x14ac:dyDescent="0.25">
      <c r="A50" s="28"/>
      <c r="B50" s="28"/>
      <c r="C50" s="31"/>
      <c r="D50" s="31"/>
      <c r="E50" s="50"/>
      <c r="F50" s="50"/>
      <c r="G50" s="50"/>
      <c r="H50" s="51"/>
      <c r="I50" s="52"/>
      <c r="J50" s="53"/>
      <c r="K50" s="28"/>
      <c r="L50" s="35"/>
      <c r="M50" s="35"/>
      <c r="N50" s="51"/>
      <c r="O50" s="52"/>
      <c r="P50" s="53"/>
    </row>
    <row r="51" spans="1:16" ht="20.25" customHeight="1" x14ac:dyDescent="0.25">
      <c r="A51" s="28"/>
      <c r="B51" s="28"/>
      <c r="C51" s="31"/>
      <c r="D51" s="31"/>
      <c r="E51" s="50"/>
      <c r="F51" s="50"/>
      <c r="G51" s="50"/>
      <c r="H51" s="51"/>
      <c r="I51" s="52"/>
      <c r="J51" s="53"/>
      <c r="K51" s="28"/>
      <c r="L51" s="35"/>
      <c r="M51" s="35"/>
      <c r="N51" s="51"/>
      <c r="O51" s="52"/>
      <c r="P51" s="53"/>
    </row>
    <row r="52" spans="1:16" ht="20.25" customHeight="1" x14ac:dyDescent="0.25">
      <c r="A52" s="28"/>
      <c r="B52" s="28"/>
      <c r="C52" s="31"/>
      <c r="D52" s="31"/>
      <c r="E52" s="50"/>
      <c r="F52" s="50"/>
      <c r="G52" s="50"/>
      <c r="H52" s="51"/>
      <c r="I52" s="52"/>
      <c r="J52" s="53"/>
      <c r="K52" s="28"/>
      <c r="L52" s="35"/>
      <c r="M52" s="35"/>
      <c r="N52" s="51"/>
      <c r="O52" s="52"/>
      <c r="P52" s="53"/>
    </row>
    <row r="53" spans="1:16" ht="20.25" customHeight="1" x14ac:dyDescent="0.25">
      <c r="A53" s="28"/>
      <c r="B53" s="28"/>
      <c r="C53" s="31"/>
      <c r="D53" s="31"/>
      <c r="E53" s="50"/>
      <c r="F53" s="50"/>
      <c r="G53" s="50"/>
      <c r="H53" s="51"/>
      <c r="I53" s="52"/>
      <c r="J53" s="53"/>
      <c r="K53" s="28"/>
      <c r="L53" s="35"/>
      <c r="M53" s="35"/>
      <c r="N53" s="51"/>
      <c r="O53" s="52"/>
      <c r="P53" s="53"/>
    </row>
    <row r="54" spans="1:16" ht="20.25" customHeight="1" x14ac:dyDescent="0.25">
      <c r="A54" s="28"/>
      <c r="B54" s="28"/>
      <c r="C54" s="31"/>
      <c r="D54" s="31"/>
      <c r="E54" s="50"/>
      <c r="F54" s="50"/>
      <c r="G54" s="50"/>
      <c r="H54" s="51"/>
      <c r="I54" s="52"/>
      <c r="J54" s="53"/>
      <c r="K54" s="28"/>
      <c r="L54" s="35"/>
      <c r="M54" s="35"/>
      <c r="N54" s="51"/>
      <c r="O54" s="52"/>
      <c r="P54" s="53"/>
    </row>
    <row r="55" spans="1:16" ht="20.25" customHeight="1" x14ac:dyDescent="0.25">
      <c r="A55" s="28"/>
      <c r="B55" s="28"/>
      <c r="C55" s="31"/>
      <c r="D55" s="31"/>
      <c r="E55" s="50"/>
      <c r="F55" s="50"/>
      <c r="G55" s="50"/>
      <c r="H55" s="51"/>
      <c r="I55" s="52"/>
      <c r="J55" s="53"/>
      <c r="K55" s="28"/>
      <c r="L55" s="35"/>
      <c r="M55" s="35"/>
      <c r="N55" s="51"/>
      <c r="O55" s="52"/>
      <c r="P55" s="53"/>
    </row>
    <row r="56" spans="1:16" ht="20.25" customHeight="1" x14ac:dyDescent="0.25">
      <c r="A56" s="28"/>
      <c r="B56" s="28"/>
      <c r="C56" s="31"/>
      <c r="D56" s="31"/>
      <c r="E56" s="50"/>
      <c r="F56" s="50"/>
      <c r="G56" s="50"/>
      <c r="H56" s="51"/>
      <c r="I56" s="52"/>
      <c r="J56" s="53"/>
      <c r="K56" s="28"/>
      <c r="L56" s="35"/>
      <c r="M56" s="35"/>
      <c r="N56" s="51"/>
      <c r="O56" s="52"/>
      <c r="P56" s="53"/>
    </row>
  </sheetData>
  <sheetProtection sheet="1" formatCells="0" selectLockedCells="1"/>
  <mergeCells count="129">
    <mergeCell ref="N49:P49"/>
    <mergeCell ref="N50:P50"/>
    <mergeCell ref="N51:P51"/>
    <mergeCell ref="N52:P52"/>
    <mergeCell ref="E55:G55"/>
    <mergeCell ref="H55:J55"/>
    <mergeCell ref="E56:G56"/>
    <mergeCell ref="H56:J56"/>
    <mergeCell ref="E53:G53"/>
    <mergeCell ref="H53:J53"/>
    <mergeCell ref="E54:G54"/>
    <mergeCell ref="H54:J54"/>
    <mergeCell ref="N53:P53"/>
    <mergeCell ref="N54:P54"/>
    <mergeCell ref="N55:P55"/>
    <mergeCell ref="N56:P56"/>
    <mergeCell ref="I44:J44"/>
    <mergeCell ref="K44:L44"/>
    <mergeCell ref="E42:F42"/>
    <mergeCell ref="A44:C44"/>
    <mergeCell ref="E51:G51"/>
    <mergeCell ref="H51:J51"/>
    <mergeCell ref="E52:G52"/>
    <mergeCell ref="H52:J52"/>
    <mergeCell ref="E49:G49"/>
    <mergeCell ref="H49:J49"/>
    <mergeCell ref="E50:G50"/>
    <mergeCell ref="H50:J50"/>
    <mergeCell ref="N47:P47"/>
    <mergeCell ref="N48:P48"/>
    <mergeCell ref="A37:B37"/>
    <mergeCell ref="E37:F37"/>
    <mergeCell ref="I37:J37"/>
    <mergeCell ref="A39:B39"/>
    <mergeCell ref="E39:F39"/>
    <mergeCell ref="J39:N39"/>
    <mergeCell ref="A33:B33"/>
    <mergeCell ref="E33:F33"/>
    <mergeCell ref="I33:J33"/>
    <mergeCell ref="L33:M33"/>
    <mergeCell ref="A35:B35"/>
    <mergeCell ref="E35:F35"/>
    <mergeCell ref="I35:J35"/>
    <mergeCell ref="A46:D46"/>
    <mergeCell ref="E47:G47"/>
    <mergeCell ref="H47:J47"/>
    <mergeCell ref="E48:G48"/>
    <mergeCell ref="H48:J48"/>
    <mergeCell ref="A41:B41"/>
    <mergeCell ref="E41:F41"/>
    <mergeCell ref="H41:I41"/>
    <mergeCell ref="L41:M41"/>
    <mergeCell ref="L28:M28"/>
    <mergeCell ref="A29:B29"/>
    <mergeCell ref="E29:F29"/>
    <mergeCell ref="I29:J29"/>
    <mergeCell ref="L29:M29"/>
    <mergeCell ref="A31:C31"/>
    <mergeCell ref="E31:F31"/>
    <mergeCell ref="G31:K31"/>
    <mergeCell ref="L31:M31"/>
    <mergeCell ref="E26:G26"/>
    <mergeCell ref="H26:J26"/>
    <mergeCell ref="E27:G27"/>
    <mergeCell ref="H27:J27"/>
    <mergeCell ref="E24:G24"/>
    <mergeCell ref="H24:J24"/>
    <mergeCell ref="E25:G25"/>
    <mergeCell ref="H25:J25"/>
    <mergeCell ref="N24:P24"/>
    <mergeCell ref="N25:P25"/>
    <mergeCell ref="N26:P26"/>
    <mergeCell ref="N27:P27"/>
    <mergeCell ref="E22:G22"/>
    <mergeCell ref="H22:J22"/>
    <mergeCell ref="E23:G23"/>
    <mergeCell ref="H23:J23"/>
    <mergeCell ref="E20:G20"/>
    <mergeCell ref="H20:J20"/>
    <mergeCell ref="E21:G21"/>
    <mergeCell ref="H21:J21"/>
    <mergeCell ref="N20:P20"/>
    <mergeCell ref="N21:P21"/>
    <mergeCell ref="N22:P22"/>
    <mergeCell ref="N23:P23"/>
    <mergeCell ref="E18:G18"/>
    <mergeCell ref="H18:J18"/>
    <mergeCell ref="E19:G19"/>
    <mergeCell ref="H19:J19"/>
    <mergeCell ref="E16:G16"/>
    <mergeCell ref="H16:J16"/>
    <mergeCell ref="E17:G17"/>
    <mergeCell ref="H17:J17"/>
    <mergeCell ref="N16:P16"/>
    <mergeCell ref="N17:P17"/>
    <mergeCell ref="N18:P18"/>
    <mergeCell ref="N19:P19"/>
    <mergeCell ref="E14:G14"/>
    <mergeCell ref="H14:J14"/>
    <mergeCell ref="E15:G15"/>
    <mergeCell ref="H15:J15"/>
    <mergeCell ref="E12:G12"/>
    <mergeCell ref="H12:J12"/>
    <mergeCell ref="E13:G13"/>
    <mergeCell ref="H13:J13"/>
    <mergeCell ref="N12:P12"/>
    <mergeCell ref="N13:P13"/>
    <mergeCell ref="N14:P14"/>
    <mergeCell ref="N15:P15"/>
    <mergeCell ref="E11:G11"/>
    <mergeCell ref="H11:J11"/>
    <mergeCell ref="E8:G8"/>
    <mergeCell ref="H8:J8"/>
    <mergeCell ref="E9:G9"/>
    <mergeCell ref="H9:J9"/>
    <mergeCell ref="N8:P8"/>
    <mergeCell ref="N9:P9"/>
    <mergeCell ref="N10:P10"/>
    <mergeCell ref="N11:P11"/>
    <mergeCell ref="A1:N1"/>
    <mergeCell ref="A2:N2"/>
    <mergeCell ref="B4:D4"/>
    <mergeCell ref="F4:G4"/>
    <mergeCell ref="I4:J4"/>
    <mergeCell ref="E7:G7"/>
    <mergeCell ref="H7:J7"/>
    <mergeCell ref="E10:G10"/>
    <mergeCell ref="H10:J10"/>
    <mergeCell ref="N7:P7"/>
  </mergeCells>
  <dataValidations count="3">
    <dataValidation type="list" allowBlank="1" showInputMessage="1" showErrorMessage="1" sqref="D8:D27 D48:D56">
      <formula1>DZ</formula1>
    </dataValidation>
    <dataValidation type="list" allowBlank="1" showInputMessage="1" showErrorMessage="1" sqref="K8:K27 K48:K56">
      <formula1>DISP</formula1>
    </dataValidation>
    <dataValidation allowBlank="1" sqref="N8:N27 N48:N56"/>
  </dataValidations>
  <printOptions horizontalCentered="1" verticalCentered="1"/>
  <pageMargins left="0.5" right="0.5" top="0.5" bottom="0.5" header="0.3" footer="0.3"/>
  <pageSetup scale="94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80</vt:i4>
      </vt:variant>
    </vt:vector>
  </HeadingPairs>
  <TitlesOfParts>
    <vt:vector size="1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Monthly</vt:lpstr>
      <vt:lpstr>'10'!DISP</vt:lpstr>
      <vt:lpstr>'12'!DISP</vt:lpstr>
      <vt:lpstr>'14'!DISP</vt:lpstr>
      <vt:lpstr>'16'!DISP</vt:lpstr>
      <vt:lpstr>'18'!DISP</vt:lpstr>
      <vt:lpstr>'2'!DISP</vt:lpstr>
      <vt:lpstr>'20'!DISP</vt:lpstr>
      <vt:lpstr>'22'!DISP</vt:lpstr>
      <vt:lpstr>'24'!DISP</vt:lpstr>
      <vt:lpstr>'26'!DISP</vt:lpstr>
      <vt:lpstr>'28'!DISP</vt:lpstr>
      <vt:lpstr>'30'!DISP</vt:lpstr>
      <vt:lpstr>'4'!DISP</vt:lpstr>
      <vt:lpstr>'6'!DISP</vt:lpstr>
      <vt:lpstr>'8'!DISP</vt:lpstr>
      <vt:lpstr>DISP</vt:lpstr>
      <vt:lpstr>'10'!DISPO</vt:lpstr>
      <vt:lpstr>'12'!DISPO</vt:lpstr>
      <vt:lpstr>'14'!DISPO</vt:lpstr>
      <vt:lpstr>'16'!DISPO</vt:lpstr>
      <vt:lpstr>'18'!DISPO</vt:lpstr>
      <vt:lpstr>'2'!DISPO</vt:lpstr>
      <vt:lpstr>'20'!DISPO</vt:lpstr>
      <vt:lpstr>'22'!DISPO</vt:lpstr>
      <vt:lpstr>'24'!DISPO</vt:lpstr>
      <vt:lpstr>'26'!DISPO</vt:lpstr>
      <vt:lpstr>'28'!DISPO</vt:lpstr>
      <vt:lpstr>'30'!DISPO</vt:lpstr>
      <vt:lpstr>'4'!DISPO</vt:lpstr>
      <vt:lpstr>'6'!DISPO</vt:lpstr>
      <vt:lpstr>'8'!DISPO</vt:lpstr>
      <vt:lpstr>DISPO</vt:lpstr>
      <vt:lpstr>'10'!DZ</vt:lpstr>
      <vt:lpstr>'12'!DZ</vt:lpstr>
      <vt:lpstr>'14'!DZ</vt:lpstr>
      <vt:lpstr>'16'!DZ</vt:lpstr>
      <vt:lpstr>'18'!DZ</vt:lpstr>
      <vt:lpstr>'2'!DZ</vt:lpstr>
      <vt:lpstr>'20'!DZ</vt:lpstr>
      <vt:lpstr>'22'!DZ</vt:lpstr>
      <vt:lpstr>'24'!DZ</vt:lpstr>
      <vt:lpstr>'26'!DZ</vt:lpstr>
      <vt:lpstr>'28'!DZ</vt:lpstr>
      <vt:lpstr>'30'!DZ</vt:lpstr>
      <vt:lpstr>'4'!DZ</vt:lpstr>
      <vt:lpstr>'6'!DZ</vt:lpstr>
      <vt:lpstr>'8'!DZ</vt:lpstr>
      <vt:lpstr>DZ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Monthly!Print_Area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Potts</dc:creator>
  <cp:lastModifiedBy>Peggy Schaefer</cp:lastModifiedBy>
  <cp:lastPrinted>2017-03-01T20:03:10Z</cp:lastPrinted>
  <dcterms:created xsi:type="dcterms:W3CDTF">2014-08-07T13:10:53Z</dcterms:created>
  <dcterms:modified xsi:type="dcterms:W3CDTF">2017-05-15T15:53:08Z</dcterms:modified>
</cp:coreProperties>
</file>